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mirella.margiotta\Desktop\SITO\"/>
    </mc:Choice>
  </mc:AlternateContent>
  <xr:revisionPtr revIDLastSave="0" documentId="8_{65E163CB-CF19-4A39-B72F-D09CBEF759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4" i="1" l="1"/>
  <c r="F23" i="1"/>
  <c r="F24" i="1"/>
  <c r="F22" i="1"/>
  <c r="F21" i="1"/>
  <c r="B52" i="1"/>
  <c r="G52" i="1" s="1"/>
  <c r="E39" i="1"/>
  <c r="G39" i="1" s="1"/>
  <c r="E34" i="1"/>
  <c r="G34" i="1" s="1"/>
  <c r="I24" i="1" l="1"/>
  <c r="I23" i="1"/>
  <c r="I22" i="1"/>
  <c r="B53" i="1"/>
  <c r="I21" i="1"/>
  <c r="E35" i="1"/>
  <c r="E36" i="1" s="1"/>
  <c r="G36" i="1" s="1"/>
  <c r="G105" i="1" l="1"/>
  <c r="I105" i="1" s="1"/>
  <c r="G103" i="1"/>
  <c r="I103" i="1" s="1"/>
  <c r="G101" i="1"/>
  <c r="I101" i="1" s="1"/>
  <c r="G99" i="1"/>
  <c r="I99" i="1" s="1"/>
  <c r="G106" i="1"/>
  <c r="I106" i="1" s="1"/>
  <c r="G104" i="1"/>
  <c r="I104" i="1" s="1"/>
  <c r="G102" i="1"/>
  <c r="I102" i="1" s="1"/>
  <c r="G100" i="1"/>
  <c r="I100" i="1" s="1"/>
  <c r="I25" i="1"/>
  <c r="G53" i="1"/>
  <c r="I54" i="1" s="1"/>
  <c r="B54" i="1"/>
  <c r="E37" i="1"/>
  <c r="G37" i="1" s="1"/>
  <c r="G35" i="1"/>
  <c r="I26" i="1" l="1"/>
  <c r="I62" i="1" s="1"/>
  <c r="E38" i="1"/>
  <c r="G38" i="1" s="1"/>
  <c r="I40" i="1" s="1"/>
  <c r="E40" i="1" l="1"/>
  <c r="I45" i="1"/>
  <c r="I57" i="1"/>
  <c r="I59" i="1" l="1"/>
  <c r="I63" i="1" s="1"/>
  <c r="H6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rinaldo</author>
    <author>Rinaldo D'alonzo</author>
    <author>Frances.Goggiamani</author>
  </authors>
  <commentList>
    <comment ref="C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0"/>
            <rFont val="Tahoma"/>
            <family val="2"/>
          </rPr>
          <t>riempire solo le caselle azzurre. Il presente modello deve essere compilato anche in caso di estinzione anticipata della procedura</t>
        </r>
        <r>
          <rPr>
            <b/>
            <sz val="8"/>
            <color indexed="81"/>
            <rFont val="Tahoma"/>
            <family val="2"/>
          </rPr>
          <t>.</t>
        </r>
      </text>
    </comment>
    <comment ref="F1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indicare il numero di creditori</t>
        </r>
      </text>
    </comment>
    <comment ref="C18" authorId="1" shapeId="0" xr:uid="{00000000-0006-0000-0000-000003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indicare il prezzo complessivamente ricavato dalla vendita di tutti i lotti; in caso di mancata vendita, il prezzo base dell'ultimo tentativo di vendita compiuto, o in assenza il valore di stima</t>
        </r>
      </text>
    </comment>
    <comment ref="F18" authorId="0" shapeId="0" xr:uid="{00000000-0006-0000-0000-000004000000}">
      <text>
        <r>
          <rPr>
            <sz val="9"/>
            <color indexed="81"/>
            <rFont val="Tahoma"/>
            <charset val="1"/>
          </rPr>
          <t xml:space="preserve">
Indicare il numero complessivo di aggiudicatari, ove diversi. Se più soggetti si aggiudicano un lo stesso lotto, indicare 1</t>
        </r>
      </text>
    </comment>
    <comment ref="I18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
indicare il numero complessivo di lotti venduti.</t>
        </r>
      </text>
    </comment>
    <comment ref="E21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
Scrivere SI se l'attività è stata compiuta, NO ove non sia stata compiuta.</t>
        </r>
      </text>
    </comment>
    <comment ref="I40" authorId="2" shapeId="0" xr:uid="{00000000-0006-0000-0000-000007000000}">
      <text>
        <r>
          <rPr>
            <b/>
            <sz val="9"/>
            <color indexed="10"/>
            <rFont val="Tahoma"/>
            <family val="2"/>
          </rPr>
          <t>N.B. IN DIFETTO DI AFFIDAMENTO DELLA CUSTODIA AL DELEGATO INSERIRE IL VALORE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5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Inserire la percentuale di aumento: </t>
        </r>
        <r>
          <rPr>
            <sz val="9"/>
            <color indexed="81"/>
            <rFont val="Tahoma"/>
            <family val="2"/>
          </rPr>
          <t>il compenso può essere aumentato fino al 20% in caso di particolare difficoltà nello svolgimento dell'incarico</t>
        </r>
      </text>
    </comment>
    <comment ref="D49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indicare l'ammontare complessivo degli affitti riscossi</t>
        </r>
      </text>
    </comment>
    <comment ref="D57" authorId="1" shapeId="0" xr:uid="{00000000-0006-0000-0000-00000A000000}">
      <text>
        <r>
          <rPr>
            <sz val="9"/>
            <color indexed="81"/>
            <rFont val="Tahoma"/>
            <family val="2"/>
          </rPr>
          <t xml:space="preserve">
Maggiorazione per attività: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a) convalida di licenza o di sfratto o ogni altra azione per liberare il bene;
b) partecipazione assemblee condominiali;
c) interventi di manutenzione ordinaria e straordinaria;
d) regolarizzazione catastale;
e) controllo asporto mobili.</t>
        </r>
      </text>
    </comment>
    <comment ref="B70" authorId="0" shapeId="0" xr:uid="{00000000-0006-0000-0000-00000B000000}">
      <text>
        <r>
          <rPr>
            <sz val="8"/>
            <color indexed="81"/>
            <rFont val="Tahoma"/>
            <family val="2"/>
          </rPr>
          <t xml:space="preserve">
Indicare la causale della spesa sostenuta</t>
        </r>
      </text>
    </comment>
    <comment ref="B96" authorId="0" shapeId="0" xr:uid="{00000000-0006-0000-0000-00000C000000}">
      <text>
        <r>
          <rPr>
            <sz val="8"/>
            <color indexed="81"/>
            <rFont val="Tahoma"/>
            <family val="2"/>
          </rPr>
          <t xml:space="preserve">
Indicare il solo importo delle imposte versate</t>
        </r>
      </text>
    </comment>
  </commentList>
</comments>
</file>

<file path=xl/sharedStrings.xml><?xml version="1.0" encoding="utf-8"?>
<sst xmlns="http://schemas.openxmlformats.org/spreadsheetml/2006/main" count="77" uniqueCount="67">
  <si>
    <t>Esecuzione immobilare n.</t>
  </si>
  <si>
    <t>promossa da</t>
  </si>
  <si>
    <t>caio</t>
  </si>
  <si>
    <t>contro</t>
  </si>
  <si>
    <t>Delegato alla vendita</t>
  </si>
  <si>
    <t>Prezzo di vendita</t>
  </si>
  <si>
    <t>Importo</t>
  </si>
  <si>
    <t>Compenso sull'ammontare dell'attivo realizzato dalla vendita immobiliare</t>
  </si>
  <si>
    <t>Attivo</t>
  </si>
  <si>
    <t>%</t>
  </si>
  <si>
    <t>importo</t>
  </si>
  <si>
    <t>Totali</t>
  </si>
  <si>
    <t>Riduzione per immobile libero o ridotta complessità dell'incarico</t>
  </si>
  <si>
    <r>
      <t xml:space="preserve">indicare % riduzione </t>
    </r>
    <r>
      <rPr>
        <sz val="8"/>
        <color indexed="8"/>
        <rFont val="Arial"/>
        <family val="2"/>
      </rPr>
      <t>(</t>
    </r>
    <r>
      <rPr>
        <sz val="12"/>
        <color theme="1"/>
        <rFont val="Times New Roman"/>
        <family val="2"/>
      </rPr>
      <t>massimo 50 %)</t>
    </r>
  </si>
  <si>
    <r>
      <t xml:space="preserve">eccezionale difficoltà </t>
    </r>
    <r>
      <rPr>
        <b/>
        <sz val="8"/>
        <rFont val="Arial"/>
        <family val="2"/>
      </rPr>
      <t>(art. 2, c. 5  Decreto 15.05.2009, n. 80)</t>
    </r>
  </si>
  <si>
    <t>Aumento percentuale per casi eccezionali</t>
  </si>
  <si>
    <r>
      <t xml:space="preserve"> </t>
    </r>
    <r>
      <rPr>
        <b/>
        <sz val="12"/>
        <color indexed="12"/>
        <rFont val="Wingdings"/>
        <charset val="2"/>
      </rPr>
      <t>ß</t>
    </r>
    <r>
      <rPr>
        <sz val="8"/>
        <color indexed="12"/>
        <rFont val="Arial"/>
        <family val="2"/>
      </rPr>
      <t xml:space="preserve">  % aumento</t>
    </r>
  </si>
  <si>
    <t>Compenso sull'ammontare degli affitti riscossi</t>
  </si>
  <si>
    <t>Ammontare degli affitti riscossi</t>
  </si>
  <si>
    <t>(art. 3, c. 1  Decreto 15.05.2009, n. 80)</t>
  </si>
  <si>
    <t>Affitti riscossi</t>
  </si>
  <si>
    <t>Compenso affitti riscossi</t>
  </si>
  <si>
    <t>Totale compenso su affitti</t>
  </si>
  <si>
    <r>
      <t xml:space="preserve">Per attività straordinarie di custodia </t>
    </r>
    <r>
      <rPr>
        <b/>
        <sz val="8"/>
        <rFont val="Arial"/>
        <family val="2"/>
      </rPr>
      <t>(art. 3, c. 2  Decreto 15.05.2009, n. 80)</t>
    </r>
  </si>
  <si>
    <t>Aumento percentuale per altre attività (dal 5 al 20 %)</t>
  </si>
  <si>
    <t>Spese generali 10 % (art. 2, c. 6 Decreto 15.5.2009, n. 80)</t>
  </si>
  <si>
    <t>RIEPILOGO COMPENSO</t>
  </si>
  <si>
    <t>Totale Compensi</t>
  </si>
  <si>
    <t>Oltre IVA e CPA</t>
  </si>
  <si>
    <t>Spese vive</t>
  </si>
  <si>
    <t>Tipo di spesa</t>
  </si>
  <si>
    <t>Allegato n.</t>
  </si>
  <si>
    <t>Registrazione</t>
  </si>
  <si>
    <t>totale</t>
  </si>
  <si>
    <t>lotto n. 1</t>
  </si>
  <si>
    <t>lotto n. 2</t>
  </si>
  <si>
    <t>lotto n. 3</t>
  </si>
  <si>
    <r>
      <t>Attività di Delegato alla vendita</t>
    </r>
    <r>
      <rPr>
        <b/>
        <sz val="10"/>
        <color indexed="12"/>
        <rFont val="Arial"/>
        <family val="2"/>
      </rPr>
      <t xml:space="preserve"> (D.M. giustizia 15 ottobre 2015, n. 227)</t>
    </r>
  </si>
  <si>
    <t>4) attività svolte nel corso della fase di distribuzione della somma ricavata</t>
  </si>
  <si>
    <t>3) attività svolte nel corso della fase di trasferimento della proprietà</t>
  </si>
  <si>
    <t>1) attività comprese tra il conferimento dell'incarico e la redazione dell'avviso di vendita</t>
  </si>
  <si>
    <r>
      <t xml:space="preserve">Attività di Custode Giudiziario </t>
    </r>
    <r>
      <rPr>
        <b/>
        <sz val="10"/>
        <color indexed="12"/>
        <rFont val="Arial"/>
        <family val="2"/>
      </rPr>
      <t>(D.M. giustizia 15 maggio 2009, n. 80)</t>
    </r>
  </si>
  <si>
    <t>2) attività successive alla redazione dell'avviso di vendita e fino all'aggiudicazione o assegnazione</t>
  </si>
  <si>
    <t>tariffa</t>
  </si>
  <si>
    <t>aumenti/diminuzioni</t>
  </si>
  <si>
    <t>si/no</t>
  </si>
  <si>
    <t>Attività svolte</t>
  </si>
  <si>
    <t>Calcolo Compenso</t>
  </si>
  <si>
    <t xml:space="preserve"> </t>
  </si>
  <si>
    <t>si</t>
  </si>
  <si>
    <t>N. lotti</t>
  </si>
  <si>
    <t>N.aggiudicatari</t>
  </si>
  <si>
    <t>Oneri a carico degli aggiudicatari</t>
  </si>
  <si>
    <t>Trascrizione</t>
  </si>
  <si>
    <t>Voltura</t>
  </si>
  <si>
    <t>Compenso (al netto di IVA e CAP)</t>
  </si>
  <si>
    <t>Totale</t>
  </si>
  <si>
    <t>Spese vive a carico della procedura</t>
  </si>
  <si>
    <t>Rimborso forfettario spese</t>
  </si>
  <si>
    <t>n. creditori partecipanti alla distribuzione</t>
  </si>
  <si>
    <t>Giudice dell'Esecuzione</t>
  </si>
  <si>
    <t>Attività di delegato alla vendita a carico della procedura</t>
  </si>
  <si>
    <t>Attività di Custode Giudiziario a carico della procedura</t>
  </si>
  <si>
    <r>
      <t xml:space="preserve">Tribunale di Cosenza
</t>
    </r>
    <r>
      <rPr>
        <b/>
        <sz val="10"/>
        <rFont val="Arial"/>
        <family val="2"/>
      </rPr>
      <t>Ufficio esecuzioni immobiliari</t>
    </r>
    <r>
      <rPr>
        <b/>
        <sz val="14"/>
        <rFont val="Arial"/>
        <family val="2"/>
      </rPr>
      <t xml:space="preserve">
Istanza di liquidazione del delegato alla vendita/custode</t>
    </r>
  </si>
  <si>
    <t xml:space="preserve">ATTESTA CHE LA PRESENTE RICHIESTA DI LIUQIDAZIONE è STATA COMPILATA </t>
  </si>
  <si>
    <t xml:space="preserve">UTILIZZANDO IL MODELLO EXCELL PRESENTE SUL SITO DEL TRIBUNALE </t>
  </si>
  <si>
    <t xml:space="preserve">Cosenza,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</si>
</sst>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&quot;€&quot;\ #,##0.00;\-&quot;€&quot;\ #,##0.00"/>
    <numFmt numFmtId="165" formatCode="&quot;€&quot;\ #,##0.00;[Red]\-&quot;€&quot;\ #,##0.00"/>
    <numFmt numFmtId="166" formatCode="_-&quot;€&quot;\ * #,##0.00_-;\-&quot;€&quot;\ * #,##0.00_-;_-&quot;€&quot;\ * &quot;-&quot;??_-;_-@_-"/>
    <numFmt numFmtId="167" formatCode="dd\ mmmm\ yyyy"/>
    <numFmt numFmtId="168" formatCode="#,##0.00_ ;[Red]\-#,##0.00\ "/>
    <numFmt numFmtId="169" formatCode="&quot;€&quot;\ #,##0.00"/>
  </numFmts>
  <fonts count="49" x14ac:knownFonts="1">
    <font>
      <sz val="12"/>
      <color theme="1"/>
      <name val="Times New Roman"/>
      <family val="2"/>
    </font>
    <font>
      <b/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sz val="8"/>
      <name val="Arial"/>
    </font>
    <font>
      <b/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indexed="18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sz val="8"/>
      <color indexed="9"/>
      <name val="Arial"/>
      <family val="2"/>
    </font>
    <font>
      <sz val="12"/>
      <name val="Times New Roman"/>
      <family val="1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8"/>
      <color indexed="12"/>
      <name val="Wingdings"/>
      <charset val="2"/>
    </font>
    <font>
      <b/>
      <sz val="12"/>
      <color indexed="12"/>
      <name val="Wingdings"/>
      <charset val="2"/>
    </font>
    <font>
      <sz val="8"/>
      <color indexed="12"/>
      <name val="Arial"/>
      <family val="2"/>
    </font>
    <font>
      <b/>
      <sz val="10"/>
      <name val="Times New Roman"/>
      <family val="1"/>
    </font>
    <font>
      <b/>
      <sz val="9"/>
      <name val="Arial"/>
      <family val="2"/>
    </font>
    <font>
      <b/>
      <sz val="9"/>
      <color indexed="12"/>
      <name val="Arial"/>
      <family val="2"/>
    </font>
    <font>
      <b/>
      <sz val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2"/>
    </font>
    <font>
      <b/>
      <sz val="10"/>
      <color rgb="FFFF0000"/>
      <name val="Arial"/>
      <family val="2"/>
    </font>
    <font>
      <sz val="9"/>
      <color indexed="81"/>
      <name val="Tahoma"/>
      <charset val="1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theme="8" tint="-0.499984740745262"/>
      <name val="Arial"/>
      <family val="2"/>
    </font>
    <font>
      <b/>
      <sz val="11"/>
      <color theme="8" tint="-0.499984740745262"/>
      <name val="Arial"/>
      <family val="2"/>
    </font>
    <font>
      <b/>
      <sz val="10"/>
      <color theme="8" tint="-0.49998474074526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9"/>
      <color indexed="10"/>
      <name val="Tahoma"/>
      <family val="2"/>
    </font>
    <font>
      <b/>
      <sz val="8"/>
      <color indexed="10"/>
      <name val="Tahoma"/>
      <family val="2"/>
    </font>
    <font>
      <sz val="12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257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vertical="center"/>
      <protection hidden="1"/>
    </xf>
    <xf numFmtId="0" fontId="5" fillId="8" borderId="0" xfId="0" applyFont="1" applyFill="1" applyAlignment="1" applyProtection="1">
      <alignment horizontal="center"/>
      <protection hidden="1"/>
    </xf>
    <xf numFmtId="3" fontId="6" fillId="2" borderId="0" xfId="0" applyNumberFormat="1" applyFont="1" applyFill="1" applyAlignment="1" applyProtection="1">
      <alignment vertical="center"/>
      <protection hidden="1"/>
    </xf>
    <xf numFmtId="4" fontId="6" fillId="2" borderId="0" xfId="0" applyNumberFormat="1" applyFont="1" applyFill="1" applyAlignment="1" applyProtection="1">
      <alignment vertical="center"/>
      <protection hidden="1"/>
    </xf>
    <xf numFmtId="3" fontId="6" fillId="8" borderId="0" xfId="0" applyNumberFormat="1" applyFont="1" applyFill="1" applyAlignment="1" applyProtection="1">
      <alignment vertical="center"/>
      <protection hidden="1"/>
    </xf>
    <xf numFmtId="0" fontId="7" fillId="8" borderId="0" xfId="0" applyFont="1" applyFill="1" applyAlignment="1" applyProtection="1">
      <alignment horizontal="center" vertical="center"/>
      <protection hidden="1"/>
    </xf>
    <xf numFmtId="0" fontId="11" fillId="11" borderId="0" xfId="0" applyFont="1" applyFill="1" applyAlignment="1" applyProtection="1">
      <alignment horizontal="center"/>
      <protection hidden="1"/>
    </xf>
    <xf numFmtId="0" fontId="10" fillId="2" borderId="0" xfId="0" applyFont="1" applyFill="1" applyAlignment="1" applyProtection="1">
      <alignment vertical="center"/>
      <protection hidden="1"/>
    </xf>
    <xf numFmtId="0" fontId="0" fillId="8" borderId="0" xfId="0" applyFill="1" applyAlignment="1" applyProtection="1">
      <alignment vertical="center"/>
      <protection hidden="1"/>
    </xf>
    <xf numFmtId="3" fontId="16" fillId="8" borderId="0" xfId="0" applyNumberFormat="1" applyFont="1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vertical="center"/>
      <protection hidden="1"/>
    </xf>
    <xf numFmtId="4" fontId="13" fillId="8" borderId="0" xfId="0" applyNumberFormat="1" applyFont="1" applyFill="1" applyAlignment="1" applyProtection="1">
      <alignment vertical="center" shrinkToFit="1"/>
      <protection hidden="1"/>
    </xf>
    <xf numFmtId="9" fontId="4" fillId="9" borderId="3" xfId="0" applyNumberFormat="1" applyFont="1" applyFill="1" applyBorder="1" applyAlignment="1" applyProtection="1">
      <alignment vertical="center"/>
      <protection locked="0" hidden="1"/>
    </xf>
    <xf numFmtId="0" fontId="12" fillId="2" borderId="0" xfId="0" applyFont="1" applyFill="1" applyAlignment="1" applyProtection="1">
      <alignment vertical="center" wrapText="1"/>
      <protection hidden="1"/>
    </xf>
    <xf numFmtId="3" fontId="13" fillId="2" borderId="0" xfId="0" applyNumberFormat="1" applyFont="1" applyFill="1" applyAlignment="1" applyProtection="1">
      <alignment vertical="center"/>
      <protection hidden="1"/>
    </xf>
    <xf numFmtId="0" fontId="1" fillId="8" borderId="0" xfId="0" applyFont="1" applyFill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0" fillId="0" borderId="0" xfId="0" applyProtection="1">
      <protection hidden="1"/>
    </xf>
    <xf numFmtId="0" fontId="3" fillId="2" borderId="0" xfId="0" applyFont="1" applyFill="1" applyAlignment="1" applyProtection="1">
      <alignment horizontal="right"/>
      <protection hidden="1"/>
    </xf>
    <xf numFmtId="167" fontId="4" fillId="2" borderId="0" xfId="0" applyNumberFormat="1" applyFont="1" applyFill="1" applyAlignment="1" applyProtection="1">
      <alignment horizontal="right"/>
      <protection hidden="1"/>
    </xf>
    <xf numFmtId="0" fontId="0" fillId="2" borderId="0" xfId="0" applyFill="1" applyAlignment="1" applyProtection="1">
      <alignment horizontal="centerContinuous"/>
      <protection hidden="1"/>
    </xf>
    <xf numFmtId="0" fontId="0" fillId="2" borderId="0" xfId="0" quotePrefix="1" applyFill="1" applyAlignment="1" applyProtection="1">
      <alignment horizontal="right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2" fillId="9" borderId="1" xfId="0" applyFont="1" applyFill="1" applyBorder="1" applyProtection="1">
      <protection locked="0" hidden="1"/>
    </xf>
    <xf numFmtId="0" fontId="2" fillId="8" borderId="0" xfId="0" applyFont="1" applyFill="1" applyAlignment="1" applyProtection="1">
      <alignment horizontal="left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0" fontId="0" fillId="8" borderId="0" xfId="0" quotePrefix="1" applyFill="1" applyAlignment="1" applyProtection="1">
      <alignment horizontal="right"/>
      <protection hidden="1"/>
    </xf>
    <xf numFmtId="0" fontId="12" fillId="13" borderId="8" xfId="0" applyFont="1" applyFill="1" applyBorder="1" applyAlignment="1" applyProtection="1">
      <alignment horizontal="center" vertical="center"/>
      <protection locked="0" hidden="1"/>
    </xf>
    <xf numFmtId="0" fontId="9" fillId="2" borderId="0" xfId="0" applyFont="1" applyFill="1" applyAlignment="1" applyProtection="1">
      <alignment horizontal="right" vertical="center"/>
      <protection hidden="1"/>
    </xf>
    <xf numFmtId="39" fontId="6" fillId="9" borderId="8" xfId="2" applyNumberFormat="1" applyFont="1" applyFill="1" applyBorder="1" applyAlignment="1" applyProtection="1">
      <alignment vertical="center"/>
      <protection locked="0" hidden="1"/>
    </xf>
    <xf numFmtId="1" fontId="12" fillId="13" borderId="8" xfId="2" applyNumberFormat="1" applyFont="1" applyFill="1" applyBorder="1" applyAlignment="1" applyProtection="1">
      <alignment horizontal="center" vertical="center"/>
      <protection locked="0" hidden="1"/>
    </xf>
    <xf numFmtId="1" fontId="6" fillId="8" borderId="0" xfId="2" applyNumberFormat="1" applyFont="1" applyFill="1" applyBorder="1" applyAlignment="1" applyProtection="1">
      <alignment horizontal="center" vertical="center"/>
      <protection locked="0" hidden="1"/>
    </xf>
    <xf numFmtId="0" fontId="11" fillId="5" borderId="0" xfId="0" applyFont="1" applyFill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12" fillId="3" borderId="8" xfId="0" applyFont="1" applyFill="1" applyBorder="1" applyAlignment="1" applyProtection="1">
      <alignment horizontal="center"/>
      <protection hidden="1"/>
    </xf>
    <xf numFmtId="0" fontId="12" fillId="8" borderId="8" xfId="0" applyFont="1" applyFill="1" applyBorder="1" applyAlignment="1" applyProtection="1">
      <alignment horizontal="center"/>
      <protection hidden="1"/>
    </xf>
    <xf numFmtId="0" fontId="12" fillId="8" borderId="0" xfId="0" applyFont="1" applyFill="1" applyAlignment="1" applyProtection="1">
      <alignment horizontal="center"/>
      <protection hidden="1"/>
    </xf>
    <xf numFmtId="0" fontId="9" fillId="13" borderId="8" xfId="0" applyFont="1" applyFill="1" applyBorder="1" applyAlignment="1" applyProtection="1">
      <alignment horizontal="center" vertical="center" wrapText="1"/>
      <protection locked="0" hidden="1"/>
    </xf>
    <xf numFmtId="2" fontId="13" fillId="0" borderId="8" xfId="0" applyNumberFormat="1" applyFont="1" applyBorder="1" applyAlignment="1" applyProtection="1">
      <alignment vertical="center" wrapText="1"/>
      <protection hidden="1"/>
    </xf>
    <xf numFmtId="2" fontId="13" fillId="8" borderId="0" xfId="0" applyNumberFormat="1" applyFont="1" applyFill="1" applyAlignment="1" applyProtection="1">
      <alignment horizontal="right" vertical="center" wrapText="1"/>
      <protection hidden="1"/>
    </xf>
    <xf numFmtId="0" fontId="37" fillId="13" borderId="8" xfId="0" applyFont="1" applyFill="1" applyBorder="1" applyAlignment="1" applyProtection="1">
      <alignment horizontal="center"/>
      <protection locked="0" hidden="1"/>
    </xf>
    <xf numFmtId="43" fontId="10" fillId="8" borderId="0" xfId="1" applyFont="1" applyFill="1" applyBorder="1" applyProtection="1">
      <protection hidden="1"/>
    </xf>
    <xf numFmtId="0" fontId="37" fillId="13" borderId="44" xfId="0" applyFont="1" applyFill="1" applyBorder="1" applyAlignment="1" applyProtection="1">
      <alignment horizontal="center"/>
      <protection locked="0" hidden="1"/>
    </xf>
    <xf numFmtId="43" fontId="13" fillId="8" borderId="0" xfId="1" applyFont="1" applyFill="1" applyBorder="1" applyAlignment="1" applyProtection="1">
      <alignment horizontal="center" vertical="center" wrapText="1"/>
      <protection hidden="1"/>
    </xf>
    <xf numFmtId="43" fontId="10" fillId="0" borderId="8" xfId="1" applyFont="1" applyBorder="1" applyAlignment="1" applyProtection="1">
      <protection hidden="1"/>
    </xf>
    <xf numFmtId="0" fontId="2" fillId="2" borderId="0" xfId="0" applyFont="1" applyFill="1" applyAlignment="1" applyProtection="1">
      <alignment horizontal="left"/>
      <protection hidden="1"/>
    </xf>
    <xf numFmtId="43" fontId="12" fillId="14" borderId="8" xfId="1" applyFont="1" applyFill="1" applyBorder="1" applyProtection="1">
      <protection hidden="1"/>
    </xf>
    <xf numFmtId="0" fontId="14" fillId="8" borderId="0" xfId="0" applyFont="1" applyFill="1" applyAlignment="1" applyProtection="1">
      <alignment horizontal="center" vertical="center"/>
      <protection hidden="1"/>
    </xf>
    <xf numFmtId="0" fontId="15" fillId="3" borderId="0" xfId="0" applyFont="1" applyFill="1" applyAlignment="1" applyProtection="1">
      <alignment horizontal="center" vertical="center"/>
      <protection hidden="1"/>
    </xf>
    <xf numFmtId="43" fontId="6" fillId="0" borderId="0" xfId="2" applyNumberFormat="1" applyFont="1" applyFill="1" applyBorder="1" applyAlignment="1" applyProtection="1">
      <alignment vertical="center"/>
      <protection hidden="1"/>
    </xf>
    <xf numFmtId="3" fontId="4" fillId="2" borderId="8" xfId="0" applyNumberFormat="1" applyFont="1" applyFill="1" applyBorder="1" applyAlignment="1" applyProtection="1">
      <alignment horizontal="center" vertical="center"/>
      <protection hidden="1"/>
    </xf>
    <xf numFmtId="3" fontId="4" fillId="2" borderId="4" xfId="0" applyNumberFormat="1" applyFont="1" applyFill="1" applyBorder="1" applyAlignment="1" applyProtection="1">
      <alignment horizontal="center" vertical="center"/>
      <protection hidden="1"/>
    </xf>
    <xf numFmtId="3" fontId="4" fillId="2" borderId="0" xfId="0" applyNumberFormat="1" applyFont="1" applyFill="1" applyAlignment="1" applyProtection="1">
      <alignment horizontal="center" vertical="center"/>
      <protection hidden="1"/>
    </xf>
    <xf numFmtId="3" fontId="16" fillId="2" borderId="0" xfId="0" applyNumberFormat="1" applyFont="1" applyFill="1" applyAlignment="1" applyProtection="1">
      <alignment horizontal="center" vertical="center"/>
      <protection hidden="1"/>
    </xf>
    <xf numFmtId="10" fontId="17" fillId="3" borderId="0" xfId="3" applyNumberFormat="1" applyFont="1" applyFill="1" applyBorder="1" applyAlignment="1" applyProtection="1">
      <alignment horizontal="center" vertical="center" wrapText="1"/>
      <protection hidden="1"/>
    </xf>
    <xf numFmtId="3" fontId="18" fillId="2" borderId="0" xfId="0" applyNumberFormat="1" applyFont="1" applyFill="1" applyAlignment="1" applyProtection="1">
      <alignment horizontal="left" vertical="center"/>
      <protection hidden="1"/>
    </xf>
    <xf numFmtId="4" fontId="9" fillId="2" borderId="9" xfId="0" applyNumberFormat="1" applyFont="1" applyFill="1" applyBorder="1" applyAlignment="1" applyProtection="1">
      <alignment horizontal="right" vertical="center" shrinkToFit="1"/>
      <protection hidden="1"/>
    </xf>
    <xf numFmtId="10" fontId="9" fillId="2" borderId="9" xfId="0" applyNumberFormat="1" applyFont="1" applyFill="1" applyBorder="1" applyAlignment="1" applyProtection="1">
      <alignment vertical="center"/>
      <protection hidden="1"/>
    </xf>
    <xf numFmtId="4" fontId="9" fillId="2" borderId="9" xfId="0" applyNumberFormat="1" applyFont="1" applyFill="1" applyBorder="1" applyAlignment="1" applyProtection="1">
      <alignment vertical="center" shrinkToFit="1"/>
      <protection hidden="1"/>
    </xf>
    <xf numFmtId="4" fontId="9" fillId="2" borderId="0" xfId="0" applyNumberFormat="1" applyFont="1" applyFill="1" applyAlignment="1" applyProtection="1">
      <alignment vertical="center" shrinkToFit="1"/>
      <protection hidden="1"/>
    </xf>
    <xf numFmtId="10" fontId="17" fillId="3" borderId="0" xfId="3" quotePrefix="1" applyNumberFormat="1" applyFont="1" applyFill="1" applyBorder="1" applyAlignment="1" applyProtection="1">
      <alignment horizontal="center" vertical="center" wrapText="1"/>
      <protection hidden="1"/>
    </xf>
    <xf numFmtId="4" fontId="9" fillId="2" borderId="10" xfId="0" applyNumberFormat="1" applyFont="1" applyFill="1" applyBorder="1" applyAlignment="1" applyProtection="1">
      <alignment horizontal="right" vertical="center" shrinkToFit="1"/>
      <protection hidden="1"/>
    </xf>
    <xf numFmtId="10" fontId="9" fillId="2" borderId="10" xfId="0" applyNumberFormat="1" applyFont="1" applyFill="1" applyBorder="1" applyAlignment="1" applyProtection="1">
      <alignment vertical="center"/>
      <protection hidden="1"/>
    </xf>
    <xf numFmtId="4" fontId="9" fillId="2" borderId="10" xfId="0" applyNumberFormat="1" applyFont="1" applyFill="1" applyBorder="1" applyAlignment="1" applyProtection="1">
      <alignment vertical="center" shrinkToFit="1"/>
      <protection hidden="1"/>
    </xf>
    <xf numFmtId="4" fontId="9" fillId="2" borderId="11" xfId="0" applyNumberFormat="1" applyFont="1" applyFill="1" applyBorder="1" applyAlignment="1" applyProtection="1">
      <alignment horizontal="right" vertical="center" shrinkToFit="1"/>
      <protection hidden="1"/>
    </xf>
    <xf numFmtId="10" fontId="9" fillId="2" borderId="11" xfId="0" applyNumberFormat="1" applyFont="1" applyFill="1" applyBorder="1" applyAlignment="1" applyProtection="1">
      <alignment vertical="center"/>
      <protection hidden="1"/>
    </xf>
    <xf numFmtId="4" fontId="9" fillId="2" borderId="12" xfId="0" applyNumberFormat="1" applyFont="1" applyFill="1" applyBorder="1" applyAlignment="1" applyProtection="1">
      <alignment vertical="center" shrinkToFit="1"/>
      <protection hidden="1"/>
    </xf>
    <xf numFmtId="165" fontId="17" fillId="3" borderId="0" xfId="0" applyNumberFormat="1" applyFont="1" applyFill="1" applyAlignment="1" applyProtection="1">
      <alignment horizontal="left" vertical="center"/>
      <protection hidden="1"/>
    </xf>
    <xf numFmtId="168" fontId="9" fillId="2" borderId="8" xfId="1" applyNumberFormat="1" applyFont="1" applyFill="1" applyBorder="1" applyAlignment="1" applyProtection="1">
      <alignment vertical="center"/>
      <protection hidden="1"/>
    </xf>
    <xf numFmtId="166" fontId="0" fillId="2" borderId="13" xfId="0" applyNumberFormat="1" applyFill="1" applyBorder="1" applyAlignment="1" applyProtection="1">
      <alignment wrapText="1"/>
      <protection hidden="1"/>
    </xf>
    <xf numFmtId="166" fontId="0" fillId="2" borderId="4" xfId="0" applyNumberFormat="1" applyFill="1" applyBorder="1" applyAlignment="1" applyProtection="1">
      <alignment wrapText="1"/>
      <protection hidden="1"/>
    </xf>
    <xf numFmtId="9" fontId="9" fillId="7" borderId="8" xfId="3" applyFont="1" applyFill="1" applyBorder="1" applyAlignment="1" applyProtection="1">
      <alignment horizontal="center" vertical="center"/>
      <protection hidden="1"/>
    </xf>
    <xf numFmtId="10" fontId="19" fillId="2" borderId="0" xfId="0" applyNumberFormat="1" applyFont="1" applyFill="1" applyAlignment="1" applyProtection="1">
      <alignment horizontal="center" vertical="center" wrapText="1"/>
      <protection hidden="1"/>
    </xf>
    <xf numFmtId="0" fontId="4" fillId="6" borderId="2" xfId="0" applyFont="1" applyFill="1" applyBorder="1" applyAlignment="1" applyProtection="1">
      <alignment horizontal="left" vertical="center"/>
      <protection hidden="1"/>
    </xf>
    <xf numFmtId="0" fontId="4" fillId="6" borderId="3" xfId="0" applyFont="1" applyFill="1" applyBorder="1" applyAlignment="1" applyProtection="1">
      <alignment horizontal="left" vertical="center"/>
      <protection hidden="1"/>
    </xf>
    <xf numFmtId="0" fontId="4" fillId="6" borderId="3" xfId="0" applyFont="1" applyFill="1" applyBorder="1" applyAlignment="1" applyProtection="1">
      <alignment vertical="center"/>
      <protection hidden="1"/>
    </xf>
    <xf numFmtId="0" fontId="4" fillId="6" borderId="4" xfId="0" applyFont="1" applyFill="1" applyBorder="1" applyAlignment="1" applyProtection="1">
      <alignment vertical="center"/>
      <protection hidden="1"/>
    </xf>
    <xf numFmtId="0" fontId="4" fillId="8" borderId="0" xfId="0" applyFont="1" applyFill="1" applyAlignment="1" applyProtection="1">
      <alignment vertical="center"/>
      <protection hidden="1"/>
    </xf>
    <xf numFmtId="4" fontId="36" fillId="2" borderId="8" xfId="0" applyNumberFormat="1" applyFont="1" applyFill="1" applyBorder="1" applyAlignment="1" applyProtection="1">
      <alignment vertical="center" wrapText="1"/>
      <protection hidden="1"/>
    </xf>
    <xf numFmtId="4" fontId="0" fillId="8" borderId="0" xfId="0" applyNumberFormat="1" applyFill="1" applyAlignment="1" applyProtection="1">
      <alignment vertical="center" wrapText="1"/>
      <protection hidden="1"/>
    </xf>
    <xf numFmtId="4" fontId="6" fillId="8" borderId="0" xfId="0" applyNumberFormat="1" applyFont="1" applyFill="1" applyAlignment="1" applyProtection="1">
      <alignment vertical="center"/>
      <protection hidden="1"/>
    </xf>
    <xf numFmtId="43" fontId="6" fillId="9" borderId="8" xfId="2" applyNumberFormat="1" applyFont="1" applyFill="1" applyBorder="1" applyAlignment="1" applyProtection="1">
      <alignment vertical="center" shrinkToFit="1"/>
      <protection locked="0" hidden="1"/>
    </xf>
    <xf numFmtId="3" fontId="16" fillId="2" borderId="8" xfId="0" applyNumberFormat="1" applyFont="1" applyFill="1" applyBorder="1" applyAlignment="1" applyProtection="1">
      <alignment horizontal="center" vertical="center"/>
      <protection hidden="1"/>
    </xf>
    <xf numFmtId="4" fontId="13" fillId="2" borderId="9" xfId="0" applyNumberFormat="1" applyFont="1" applyFill="1" applyBorder="1" applyAlignment="1" applyProtection="1">
      <alignment horizontal="center" vertical="center"/>
      <protection hidden="1"/>
    </xf>
    <xf numFmtId="4" fontId="13" fillId="2" borderId="0" xfId="0" applyNumberFormat="1" applyFont="1" applyFill="1" applyAlignment="1" applyProtection="1">
      <alignment horizontal="center" vertical="center"/>
      <protection hidden="1"/>
    </xf>
    <xf numFmtId="10" fontId="13" fillId="2" borderId="14" xfId="0" applyNumberFormat="1" applyFont="1" applyFill="1" applyBorder="1" applyAlignment="1" applyProtection="1">
      <alignment vertical="center"/>
      <protection hidden="1"/>
    </xf>
    <xf numFmtId="10" fontId="13" fillId="2" borderId="15" xfId="0" applyNumberFormat="1" applyFont="1" applyFill="1" applyBorder="1" applyAlignment="1" applyProtection="1">
      <alignment vertical="center"/>
      <protection hidden="1"/>
    </xf>
    <xf numFmtId="4" fontId="13" fillId="2" borderId="15" xfId="0" applyNumberFormat="1" applyFont="1" applyFill="1" applyBorder="1" applyAlignment="1" applyProtection="1">
      <alignment vertical="center"/>
      <protection hidden="1"/>
    </xf>
    <xf numFmtId="4" fontId="13" fillId="2" borderId="0" xfId="0" applyNumberFormat="1" applyFont="1" applyFill="1" applyAlignment="1" applyProtection="1">
      <alignment vertical="center"/>
      <protection hidden="1"/>
    </xf>
    <xf numFmtId="4" fontId="13" fillId="2" borderId="11" xfId="0" applyNumberFormat="1" applyFont="1" applyFill="1" applyBorder="1" applyAlignment="1" applyProtection="1">
      <alignment horizontal="center" vertical="center"/>
      <protection hidden="1"/>
    </xf>
    <xf numFmtId="10" fontId="13" fillId="2" borderId="16" xfId="0" applyNumberFormat="1" applyFont="1" applyFill="1" applyBorder="1" applyAlignment="1" applyProtection="1">
      <alignment vertical="center"/>
      <protection hidden="1"/>
    </xf>
    <xf numFmtId="10" fontId="13" fillId="2" borderId="17" xfId="0" applyNumberFormat="1" applyFont="1" applyFill="1" applyBorder="1" applyAlignment="1" applyProtection="1">
      <alignment vertical="center"/>
      <protection hidden="1"/>
    </xf>
    <xf numFmtId="4" fontId="13" fillId="2" borderId="12" xfId="0" applyNumberFormat="1" applyFont="1" applyFill="1" applyBorder="1" applyAlignment="1" applyProtection="1">
      <alignment vertical="center"/>
      <protection hidden="1"/>
    </xf>
    <xf numFmtId="4" fontId="13" fillId="2" borderId="8" xfId="0" applyNumberFormat="1" applyFont="1" applyFill="1" applyBorder="1" applyAlignment="1" applyProtection="1">
      <alignment horizontal="center" vertical="center"/>
      <protection hidden="1"/>
    </xf>
    <xf numFmtId="4" fontId="13" fillId="2" borderId="0" xfId="0" applyNumberFormat="1" applyFont="1" applyFill="1" applyAlignment="1" applyProtection="1">
      <alignment horizontal="center" vertical="center" wrapText="1"/>
      <protection hidden="1"/>
    </xf>
    <xf numFmtId="4" fontId="13" fillId="2" borderId="8" xfId="0" applyNumberFormat="1" applyFont="1" applyFill="1" applyBorder="1" applyAlignment="1" applyProtection="1">
      <alignment vertical="center"/>
      <protection hidden="1"/>
    </xf>
    <xf numFmtId="4" fontId="13" fillId="8" borderId="0" xfId="0" applyNumberFormat="1" applyFont="1" applyFill="1" applyAlignment="1" applyProtection="1">
      <alignment vertical="center"/>
      <protection hidden="1"/>
    </xf>
    <xf numFmtId="0" fontId="4" fillId="6" borderId="2" xfId="0" applyFont="1" applyFill="1" applyBorder="1" applyAlignment="1" applyProtection="1">
      <alignment vertical="center"/>
      <protection hidden="1"/>
    </xf>
    <xf numFmtId="0" fontId="4" fillId="9" borderId="3" xfId="0" applyFont="1" applyFill="1" applyBorder="1" applyAlignment="1" applyProtection="1">
      <alignment vertical="center"/>
      <protection locked="0" hidden="1"/>
    </xf>
    <xf numFmtId="4" fontId="9" fillId="3" borderId="18" xfId="0" applyNumberFormat="1" applyFont="1" applyFill="1" applyBorder="1" applyProtection="1">
      <protection hidden="1"/>
    </xf>
    <xf numFmtId="4" fontId="9" fillId="3" borderId="19" xfId="0" applyNumberFormat="1" applyFont="1" applyFill="1" applyBorder="1" applyProtection="1">
      <protection hidden="1"/>
    </xf>
    <xf numFmtId="0" fontId="6" fillId="3" borderId="19" xfId="0" applyFont="1" applyFill="1" applyBorder="1" applyProtection="1">
      <protection hidden="1"/>
    </xf>
    <xf numFmtId="4" fontId="4" fillId="3" borderId="19" xfId="0" applyNumberFormat="1" applyFont="1" applyFill="1" applyBorder="1" applyAlignment="1" applyProtection="1">
      <alignment horizontal="center" wrapText="1"/>
      <protection hidden="1"/>
    </xf>
    <xf numFmtId="4" fontId="36" fillId="2" borderId="8" xfId="0" applyNumberFormat="1" applyFont="1" applyFill="1" applyBorder="1" applyAlignment="1" applyProtection="1">
      <alignment vertical="center"/>
      <protection hidden="1"/>
    </xf>
    <xf numFmtId="4" fontId="0" fillId="8" borderId="0" xfId="0" applyNumberFormat="1" applyFill="1" applyAlignment="1" applyProtection="1">
      <alignment vertical="center"/>
      <protection hidden="1"/>
    </xf>
    <xf numFmtId="4" fontId="24" fillId="3" borderId="0" xfId="0" applyNumberFormat="1" applyFont="1" applyFill="1" applyAlignment="1" applyProtection="1">
      <alignment horizontal="center" wrapText="1"/>
      <protection hidden="1"/>
    </xf>
    <xf numFmtId="4" fontId="12" fillId="8" borderId="0" xfId="0" applyNumberFormat="1" applyFont="1" applyFill="1" applyAlignment="1" applyProtection="1">
      <alignment horizontal="center" wrapText="1"/>
      <protection hidden="1"/>
    </xf>
    <xf numFmtId="0" fontId="6" fillId="3" borderId="0" xfId="0" applyFont="1" applyFill="1" applyAlignment="1" applyProtection="1">
      <alignment vertical="center"/>
      <protection hidden="1"/>
    </xf>
    <xf numFmtId="168" fontId="12" fillId="3" borderId="21" xfId="0" applyNumberFormat="1" applyFont="1" applyFill="1" applyBorder="1" applyAlignment="1" applyProtection="1">
      <alignment horizontal="right" vertical="center"/>
      <protection hidden="1"/>
    </xf>
    <xf numFmtId="168" fontId="13" fillId="8" borderId="0" xfId="0" applyNumberFormat="1" applyFont="1" applyFill="1" applyAlignment="1" applyProtection="1">
      <alignment horizontal="right" vertical="center"/>
      <protection hidden="1"/>
    </xf>
    <xf numFmtId="168" fontId="12" fillId="3" borderId="23" xfId="0" applyNumberFormat="1" applyFont="1" applyFill="1" applyBorder="1" applyAlignment="1" applyProtection="1">
      <alignment horizontal="right" vertical="center"/>
      <protection hidden="1"/>
    </xf>
    <xf numFmtId="3" fontId="6" fillId="3" borderId="24" xfId="0" applyNumberFormat="1" applyFont="1" applyFill="1" applyBorder="1" applyAlignment="1" applyProtection="1">
      <alignment horizontal="left" indent="1"/>
      <protection hidden="1"/>
    </xf>
    <xf numFmtId="3" fontId="6" fillId="3" borderId="25" xfId="0" applyNumberFormat="1" applyFont="1" applyFill="1" applyBorder="1" applyAlignment="1" applyProtection="1">
      <alignment horizontal="left" indent="1"/>
      <protection hidden="1"/>
    </xf>
    <xf numFmtId="3" fontId="6" fillId="3" borderId="25" xfId="0" applyNumberFormat="1" applyFont="1" applyFill="1" applyBorder="1" applyProtection="1">
      <protection hidden="1"/>
    </xf>
    <xf numFmtId="4" fontId="4" fillId="3" borderId="0" xfId="0" applyNumberFormat="1" applyFont="1" applyFill="1" applyAlignment="1" applyProtection="1">
      <alignment horizontal="right"/>
      <protection hidden="1"/>
    </xf>
    <xf numFmtId="4" fontId="38" fillId="3" borderId="19" xfId="0" applyNumberFormat="1" applyFont="1" applyFill="1" applyBorder="1" applyProtection="1">
      <protection hidden="1"/>
    </xf>
    <xf numFmtId="168" fontId="4" fillId="8" borderId="0" xfId="0" applyNumberFormat="1" applyFont="1" applyFill="1" applyAlignment="1" applyProtection="1">
      <alignment vertical="center"/>
      <protection hidden="1"/>
    </xf>
    <xf numFmtId="4" fontId="9" fillId="3" borderId="26" xfId="0" applyNumberFormat="1" applyFont="1" applyFill="1" applyBorder="1" applyAlignment="1" applyProtection="1">
      <alignment horizontal="left" indent="1"/>
      <protection hidden="1"/>
    </xf>
    <xf numFmtId="3" fontId="9" fillId="3" borderId="27" xfId="0" applyNumberFormat="1" applyFont="1" applyFill="1" applyBorder="1" applyAlignment="1" applyProtection="1">
      <alignment horizontal="right" indent="1"/>
      <protection hidden="1"/>
    </xf>
    <xf numFmtId="3" fontId="6" fillId="3" borderId="27" xfId="0" applyNumberFormat="1" applyFont="1" applyFill="1" applyBorder="1" applyProtection="1">
      <protection hidden="1"/>
    </xf>
    <xf numFmtId="0" fontId="0" fillId="0" borderId="27" xfId="0" applyBorder="1" applyProtection="1">
      <protection hidden="1"/>
    </xf>
    <xf numFmtId="4" fontId="4" fillId="3" borderId="27" xfId="0" applyNumberFormat="1" applyFont="1" applyFill="1" applyBorder="1" applyProtection="1">
      <protection hidden="1"/>
    </xf>
    <xf numFmtId="4" fontId="4" fillId="3" borderId="28" xfId="0" applyNumberFormat="1" applyFont="1" applyFill="1" applyBorder="1" applyProtection="1">
      <protection hidden="1"/>
    </xf>
    <xf numFmtId="4" fontId="4" fillId="3" borderId="29" xfId="0" applyNumberFormat="1" applyFont="1" applyFill="1" applyBorder="1" applyProtection="1">
      <protection hidden="1"/>
    </xf>
    <xf numFmtId="168" fontId="13" fillId="8" borderId="0" xfId="0" applyNumberFormat="1" applyFont="1" applyFill="1" applyAlignment="1" applyProtection="1">
      <alignment vertical="center"/>
      <protection hidden="1"/>
    </xf>
    <xf numFmtId="168" fontId="0" fillId="3" borderId="0" xfId="0" applyNumberFormat="1" applyFill="1" applyAlignment="1" applyProtection="1">
      <alignment vertical="center"/>
      <protection hidden="1"/>
    </xf>
    <xf numFmtId="3" fontId="6" fillId="3" borderId="0" xfId="0" applyNumberFormat="1" applyFont="1" applyFill="1" applyProtection="1">
      <protection hidden="1"/>
    </xf>
    <xf numFmtId="4" fontId="6" fillId="3" borderId="0" xfId="0" applyNumberFormat="1" applyFont="1" applyFill="1" applyAlignment="1" applyProtection="1">
      <alignment horizontal="right" indent="2"/>
      <protection hidden="1"/>
    </xf>
    <xf numFmtId="4" fontId="6" fillId="3" borderId="0" xfId="0" applyNumberFormat="1" applyFont="1" applyFill="1" applyProtection="1">
      <protection hidden="1"/>
    </xf>
    <xf numFmtId="4" fontId="6" fillId="8" borderId="0" xfId="0" applyNumberFormat="1" applyFont="1" applyFill="1" applyProtection="1">
      <protection hidden="1"/>
    </xf>
    <xf numFmtId="0" fontId="5" fillId="8" borderId="30" xfId="0" applyFont="1" applyFill="1" applyBorder="1" applyAlignment="1" applyProtection="1">
      <alignment horizontal="center" vertical="center"/>
      <protection hidden="1"/>
    </xf>
    <xf numFmtId="0" fontId="5" fillId="8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/>
      <protection hidden="1"/>
    </xf>
    <xf numFmtId="0" fontId="7" fillId="8" borderId="0" xfId="0" applyFont="1" applyFill="1" applyAlignment="1" applyProtection="1">
      <alignment horizontal="left"/>
      <protection hidden="1"/>
    </xf>
    <xf numFmtId="0" fontId="4" fillId="0" borderId="1" xfId="0" applyFont="1" applyBorder="1" applyProtection="1">
      <protection hidden="1"/>
    </xf>
    <xf numFmtId="0" fontId="4" fillId="0" borderId="12" xfId="0" applyFont="1" applyBorder="1" applyProtection="1">
      <protection hidden="1"/>
    </xf>
    <xf numFmtId="0" fontId="4" fillId="8" borderId="0" xfId="0" applyFont="1" applyFill="1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43" fontId="13" fillId="0" borderId="30" xfId="2" applyNumberFormat="1" applyFont="1" applyFill="1" applyBorder="1" applyAlignment="1" applyProtection="1">
      <alignment vertical="center" shrinkToFit="1"/>
      <protection hidden="1"/>
    </xf>
    <xf numFmtId="49" fontId="13" fillId="9" borderId="30" xfId="2" applyNumberFormat="1" applyFont="1" applyFill="1" applyBorder="1" applyAlignment="1" applyProtection="1">
      <alignment horizontal="left" vertical="center" shrinkToFit="1"/>
      <protection locked="0" hidden="1"/>
    </xf>
    <xf numFmtId="43" fontId="13" fillId="0" borderId="30" xfId="2" applyNumberFormat="1" applyFont="1" applyFill="1" applyBorder="1" applyAlignment="1" applyProtection="1">
      <alignment horizontal="left" vertical="center" shrinkToFit="1"/>
      <protection hidden="1"/>
    </xf>
    <xf numFmtId="164" fontId="13" fillId="9" borderId="36" xfId="2" applyNumberFormat="1" applyFont="1" applyFill="1" applyBorder="1" applyAlignment="1" applyProtection="1">
      <alignment horizontal="right" vertical="center" shrinkToFit="1"/>
      <protection locked="0" hidden="1"/>
    </xf>
    <xf numFmtId="164" fontId="13" fillId="8" borderId="0" xfId="2" applyNumberFormat="1" applyFont="1" applyFill="1" applyBorder="1" applyAlignment="1" applyProtection="1">
      <alignment horizontal="left" vertical="center" shrinkToFit="1"/>
      <protection locked="0" hidden="1"/>
    </xf>
    <xf numFmtId="0" fontId="0" fillId="3" borderId="0" xfId="0" applyFill="1" applyAlignment="1" applyProtection="1">
      <alignment horizontal="left" vertical="center"/>
      <protection hidden="1"/>
    </xf>
    <xf numFmtId="43" fontId="13" fillId="0" borderId="0" xfId="2" applyNumberFormat="1" applyFont="1" applyFill="1" applyBorder="1" applyAlignment="1" applyProtection="1">
      <alignment vertical="center" shrinkToFit="1"/>
      <protection hidden="1"/>
    </xf>
    <xf numFmtId="49" fontId="13" fillId="9" borderId="39" xfId="2" applyNumberFormat="1" applyFont="1" applyFill="1" applyBorder="1" applyAlignment="1" applyProtection="1">
      <alignment horizontal="left" vertical="center" shrinkToFit="1"/>
      <protection locked="0" hidden="1"/>
    </xf>
    <xf numFmtId="43" fontId="13" fillId="0" borderId="0" xfId="2" applyNumberFormat="1" applyFont="1" applyFill="1" applyBorder="1" applyAlignment="1" applyProtection="1">
      <alignment horizontal="left" vertical="center" shrinkToFit="1"/>
      <protection hidden="1"/>
    </xf>
    <xf numFmtId="164" fontId="13" fillId="9" borderId="40" xfId="2" applyNumberFormat="1" applyFont="1" applyFill="1" applyBorder="1" applyAlignment="1" applyProtection="1">
      <alignment horizontal="right" vertical="center" shrinkToFit="1"/>
      <protection locked="0" hidden="1"/>
    </xf>
    <xf numFmtId="49" fontId="13" fillId="9" borderId="38" xfId="2" applyNumberFormat="1" applyFont="1" applyFill="1" applyBorder="1" applyAlignment="1" applyProtection="1">
      <alignment horizontal="left" vertical="center" shrinkToFit="1"/>
      <protection locked="0" hidden="1"/>
    </xf>
    <xf numFmtId="49" fontId="13" fillId="9" borderId="41" xfId="2" applyNumberFormat="1" applyFont="1" applyFill="1" applyBorder="1" applyAlignment="1" applyProtection="1">
      <alignment horizontal="left" vertical="center" shrinkToFit="1"/>
      <protection locked="0" hidden="1"/>
    </xf>
    <xf numFmtId="49" fontId="13" fillId="9" borderId="0" xfId="2" applyNumberFormat="1" applyFont="1" applyFill="1" applyBorder="1" applyAlignment="1" applyProtection="1">
      <alignment horizontal="left" vertical="center" shrinkToFit="1"/>
      <protection locked="0" hidden="1"/>
    </xf>
    <xf numFmtId="164" fontId="13" fillId="9" borderId="43" xfId="2" applyNumberFormat="1" applyFont="1" applyFill="1" applyBorder="1" applyAlignment="1" applyProtection="1">
      <alignment horizontal="right" vertical="center" shrinkToFit="1"/>
      <protection locked="0" hidden="1"/>
    </xf>
    <xf numFmtId="164" fontId="12" fillId="8" borderId="0" xfId="2" applyNumberFormat="1" applyFont="1" applyFill="1" applyBorder="1" applyAlignment="1" applyProtection="1">
      <alignment horizontal="left" vertical="center" shrinkToFit="1"/>
      <protection locked="0" hidden="1"/>
    </xf>
    <xf numFmtId="43" fontId="12" fillId="8" borderId="30" xfId="2" applyNumberFormat="1" applyFont="1" applyFill="1" applyBorder="1" applyAlignment="1" applyProtection="1">
      <alignment horizontal="right" vertical="center" shrinkToFit="1"/>
      <protection locked="0" hidden="1"/>
    </xf>
    <xf numFmtId="43" fontId="13" fillId="8" borderId="30" xfId="2" applyNumberFormat="1" applyFont="1" applyFill="1" applyBorder="1" applyAlignment="1" applyProtection="1">
      <alignment horizontal="right" vertical="center" shrinkToFit="1"/>
      <protection locked="0" hidden="1"/>
    </xf>
    <xf numFmtId="43" fontId="13" fillId="8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41" fillId="15" borderId="8" xfId="0" applyFont="1" applyFill="1" applyBorder="1" applyAlignment="1" applyProtection="1">
      <alignment horizontal="center" vertical="center"/>
      <protection hidden="1"/>
    </xf>
    <xf numFmtId="0" fontId="12" fillId="0" borderId="8" xfId="0" applyFont="1" applyBorder="1" applyAlignment="1" applyProtection="1">
      <alignment horizontal="center"/>
      <protection hidden="1"/>
    </xf>
    <xf numFmtId="169" fontId="13" fillId="13" borderId="8" xfId="0" applyNumberFormat="1" applyFont="1" applyFill="1" applyBorder="1" applyAlignment="1" applyProtection="1">
      <alignment horizontal="right"/>
      <protection locked="0" hidden="1"/>
    </xf>
    <xf numFmtId="169" fontId="13" fillId="13" borderId="8" xfId="0" applyNumberFormat="1" applyFont="1" applyFill="1" applyBorder="1" applyProtection="1">
      <protection locked="0" hidden="1"/>
    </xf>
    <xf numFmtId="169" fontId="40" fillId="0" borderId="4" xfId="0" applyNumberFormat="1" applyFont="1" applyBorder="1" applyAlignment="1" applyProtection="1">
      <alignment horizontal="right"/>
      <protection hidden="1"/>
    </xf>
    <xf numFmtId="0" fontId="12" fillId="8" borderId="0" xfId="0" applyFont="1" applyFill="1" applyAlignment="1" applyProtection="1">
      <alignment horizontal="right"/>
      <protection hidden="1"/>
    </xf>
    <xf numFmtId="169" fontId="12" fillId="8" borderId="0" xfId="0" applyNumberFormat="1" applyFont="1" applyFill="1" applyAlignment="1" applyProtection="1">
      <alignment horizontal="right"/>
      <protection hidden="1"/>
    </xf>
    <xf numFmtId="0" fontId="0" fillId="8" borderId="0" xfId="0" applyFill="1" applyProtection="1">
      <protection hidden="1"/>
    </xf>
    <xf numFmtId="0" fontId="12" fillId="0" borderId="0" xfId="0" applyFont="1" applyAlignment="1" applyProtection="1">
      <alignment horizontal="left" indent="3"/>
      <protection hidden="1"/>
    </xf>
    <xf numFmtId="0" fontId="27" fillId="0" borderId="0" xfId="0" applyFont="1" applyProtection="1">
      <protection hidden="1"/>
    </xf>
    <xf numFmtId="0" fontId="48" fillId="0" borderId="0" xfId="0" applyFont="1" applyProtection="1">
      <protection hidden="1"/>
    </xf>
    <xf numFmtId="4" fontId="13" fillId="17" borderId="8" xfId="0" applyNumberFormat="1" applyFont="1" applyFill="1" applyBorder="1" applyAlignment="1" applyProtection="1">
      <alignment vertical="center" shrinkToFit="1"/>
      <protection hidden="1"/>
    </xf>
    <xf numFmtId="0" fontId="44" fillId="0" borderId="0" xfId="0" applyFont="1" applyProtection="1">
      <protection hidden="1"/>
    </xf>
    <xf numFmtId="0" fontId="45" fillId="0" borderId="0" xfId="0" applyFont="1"/>
    <xf numFmtId="43" fontId="13" fillId="9" borderId="37" xfId="2" applyNumberFormat="1" applyFont="1" applyFill="1" applyBorder="1" applyAlignment="1" applyProtection="1">
      <alignment horizontal="left" vertical="center" shrinkToFit="1"/>
      <protection locked="0" hidden="1"/>
    </xf>
    <xf numFmtId="43" fontId="13" fillId="9" borderId="38" xfId="2" applyNumberFormat="1" applyFont="1" applyFill="1" applyBorder="1" applyAlignment="1" applyProtection="1">
      <alignment horizontal="left" vertical="center" shrinkToFit="1"/>
      <protection locked="0" hidden="1"/>
    </xf>
    <xf numFmtId="0" fontId="44" fillId="0" borderId="0" xfId="0" applyFont="1" applyProtection="1">
      <protection locked="0" hidden="1"/>
    </xf>
    <xf numFmtId="0" fontId="0" fillId="0" borderId="0" xfId="0"/>
    <xf numFmtId="0" fontId="1" fillId="8" borderId="0" xfId="0" applyFont="1" applyFill="1" applyAlignment="1" applyProtection="1">
      <alignment horizontal="center" vertical="center" wrapText="1"/>
      <protection hidden="1"/>
    </xf>
    <xf numFmtId="0" fontId="1" fillId="8" borderId="0" xfId="0" applyFont="1" applyFill="1" applyAlignment="1" applyProtection="1">
      <alignment horizontal="center" vertical="center"/>
      <protection hidden="1"/>
    </xf>
    <xf numFmtId="0" fontId="6" fillId="8" borderId="0" xfId="0" applyFont="1" applyFill="1" applyAlignment="1" applyProtection="1">
      <alignment horizontal="right" vertical="center"/>
      <protection hidden="1"/>
    </xf>
    <xf numFmtId="0" fontId="43" fillId="15" borderId="8" xfId="0" applyFont="1" applyFill="1" applyBorder="1" applyAlignment="1" applyProtection="1">
      <alignment horizontal="center" vertical="center"/>
      <protection hidden="1"/>
    </xf>
    <xf numFmtId="0" fontId="41" fillId="12" borderId="8" xfId="0" applyFont="1" applyFill="1" applyBorder="1" applyAlignment="1" applyProtection="1">
      <alignment horizontal="center" vertical="center" wrapText="1"/>
      <protection hidden="1"/>
    </xf>
    <xf numFmtId="0" fontId="42" fillId="16" borderId="32" xfId="0" applyFont="1" applyFill="1" applyBorder="1" applyAlignment="1" applyProtection="1">
      <alignment horizontal="center" vertical="center"/>
      <protection hidden="1"/>
    </xf>
    <xf numFmtId="0" fontId="42" fillId="16" borderId="12" xfId="0" applyFont="1" applyFill="1" applyBorder="1" applyAlignment="1" applyProtection="1">
      <alignment horizontal="center" vertical="center"/>
      <protection hidden="1"/>
    </xf>
    <xf numFmtId="0" fontId="13" fillId="3" borderId="8" xfId="0" applyFont="1" applyFill="1" applyBorder="1" applyAlignment="1" applyProtection="1">
      <alignment horizontal="right" vertical="center"/>
      <protection hidden="1"/>
    </xf>
    <xf numFmtId="0" fontId="0" fillId="0" borderId="8" xfId="0" applyBorder="1" applyAlignment="1" applyProtection="1">
      <alignment horizontal="right"/>
      <protection hidden="1"/>
    </xf>
    <xf numFmtId="0" fontId="5" fillId="10" borderId="2" xfId="0" applyFont="1" applyFill="1" applyBorder="1" applyAlignment="1" applyProtection="1">
      <alignment horizontal="center"/>
      <protection hidden="1"/>
    </xf>
    <xf numFmtId="0" fontId="5" fillId="10" borderId="3" xfId="0" applyFont="1" applyFill="1" applyBorder="1" applyAlignment="1" applyProtection="1">
      <alignment horizontal="center"/>
      <protection hidden="1"/>
    </xf>
    <xf numFmtId="0" fontId="5" fillId="10" borderId="4" xfId="0" applyFont="1" applyFill="1" applyBorder="1" applyAlignment="1" applyProtection="1">
      <alignment horizontal="center"/>
      <protection hidden="1"/>
    </xf>
    <xf numFmtId="168" fontId="33" fillId="3" borderId="19" xfId="0" applyNumberFormat="1" applyFont="1" applyFill="1" applyBorder="1" applyAlignment="1" applyProtection="1">
      <alignment horizontal="right" vertical="center"/>
      <protection hidden="1"/>
    </xf>
    <xf numFmtId="168" fontId="33" fillId="3" borderId="21" xfId="0" applyNumberFormat="1" applyFont="1" applyFill="1" applyBorder="1" applyAlignment="1" applyProtection="1">
      <alignment horizontal="right" vertical="center"/>
      <protection hidden="1"/>
    </xf>
    <xf numFmtId="4" fontId="3" fillId="3" borderId="45" xfId="0" applyNumberFormat="1" applyFont="1" applyFill="1" applyBorder="1" applyAlignment="1" applyProtection="1">
      <alignment horizontal="center"/>
      <protection hidden="1"/>
    </xf>
    <xf numFmtId="4" fontId="3" fillId="3" borderId="46" xfId="0" applyNumberFormat="1" applyFont="1" applyFill="1" applyBorder="1" applyAlignment="1" applyProtection="1">
      <alignment horizontal="center"/>
      <protection hidden="1"/>
    </xf>
    <xf numFmtId="4" fontId="3" fillId="3" borderId="47" xfId="0" applyNumberFormat="1" applyFont="1" applyFill="1" applyBorder="1" applyAlignment="1" applyProtection="1">
      <alignment horizontal="center"/>
      <protection hidden="1"/>
    </xf>
    <xf numFmtId="4" fontId="25" fillId="3" borderId="20" xfId="0" applyNumberFormat="1" applyFont="1" applyFill="1" applyBorder="1" applyAlignment="1" applyProtection="1">
      <alignment horizontal="right"/>
      <protection hidden="1"/>
    </xf>
    <xf numFmtId="4" fontId="25" fillId="3" borderId="19" xfId="0" applyNumberFormat="1" applyFont="1" applyFill="1" applyBorder="1" applyAlignment="1" applyProtection="1">
      <alignment horizontal="right"/>
      <protection hidden="1"/>
    </xf>
    <xf numFmtId="4" fontId="26" fillId="3" borderId="22" xfId="0" applyNumberFormat="1" applyFont="1" applyFill="1" applyBorder="1" applyAlignment="1" applyProtection="1">
      <alignment horizontal="right"/>
      <protection hidden="1"/>
    </xf>
    <xf numFmtId="4" fontId="26" fillId="3" borderId="6" xfId="0" applyNumberFormat="1" applyFont="1" applyFill="1" applyBorder="1" applyAlignment="1" applyProtection="1">
      <alignment horizontal="right"/>
      <protection hidden="1"/>
    </xf>
    <xf numFmtId="0" fontId="7" fillId="4" borderId="31" xfId="0" applyFont="1" applyFill="1" applyBorder="1" applyAlignment="1" applyProtection="1">
      <alignment horizontal="center"/>
      <protection hidden="1"/>
    </xf>
    <xf numFmtId="0" fontId="7" fillId="4" borderId="30" xfId="0" applyFont="1" applyFill="1" applyBorder="1" applyAlignment="1" applyProtection="1">
      <alignment horizontal="center"/>
      <protection hidden="1"/>
    </xf>
    <xf numFmtId="0" fontId="7" fillId="4" borderId="32" xfId="0" applyFont="1" applyFill="1" applyBorder="1" applyAlignment="1" applyProtection="1">
      <alignment horizontal="center"/>
      <protection hidden="1"/>
    </xf>
    <xf numFmtId="49" fontId="1" fillId="9" borderId="1" xfId="0" applyNumberFormat="1" applyFont="1" applyFill="1" applyBorder="1" applyAlignment="1" applyProtection="1">
      <alignment horizontal="left"/>
      <protection locked="0" hidden="1"/>
    </xf>
    <xf numFmtId="0" fontId="14" fillId="6" borderId="2" xfId="0" applyFont="1" applyFill="1" applyBorder="1" applyAlignment="1" applyProtection="1">
      <alignment horizontal="left" vertical="center"/>
      <protection hidden="1"/>
    </xf>
    <xf numFmtId="0" fontId="14" fillId="6" borderId="3" xfId="0" applyFont="1" applyFill="1" applyBorder="1" applyAlignment="1" applyProtection="1">
      <alignment horizontal="left" vertical="center"/>
      <protection hidden="1"/>
    </xf>
    <xf numFmtId="0" fontId="14" fillId="6" borderId="4" xfId="0" applyFont="1" applyFill="1" applyBorder="1" applyAlignment="1" applyProtection="1">
      <alignment horizontal="left" vertic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 applyProtection="1">
      <alignment horizontal="center" vertical="center"/>
      <protection hidden="1"/>
    </xf>
    <xf numFmtId="3" fontId="4" fillId="2" borderId="2" xfId="0" applyNumberFormat="1" applyFont="1" applyFill="1" applyBorder="1" applyAlignment="1" applyProtection="1">
      <alignment horizontal="center" vertical="center"/>
      <protection hidden="1"/>
    </xf>
    <xf numFmtId="3" fontId="4" fillId="2" borderId="3" xfId="0" applyNumberFormat="1" applyFont="1" applyFill="1" applyBorder="1" applyAlignment="1" applyProtection="1">
      <alignment horizontal="center" vertical="center"/>
      <protection hidden="1"/>
    </xf>
    <xf numFmtId="3" fontId="4" fillId="2" borderId="4" xfId="0" applyNumberFormat="1" applyFont="1" applyFill="1" applyBorder="1" applyAlignment="1" applyProtection="1">
      <alignment horizontal="center" vertical="center"/>
      <protection hidden="1"/>
    </xf>
    <xf numFmtId="4" fontId="13" fillId="2" borderId="8" xfId="0" applyNumberFormat="1" applyFont="1" applyFill="1" applyBorder="1" applyAlignment="1" applyProtection="1">
      <alignment horizontal="center" vertical="center" wrapText="1"/>
      <protection hidden="1"/>
    </xf>
    <xf numFmtId="10" fontId="19" fillId="2" borderId="2" xfId="0" applyNumberFormat="1" applyFont="1" applyFill="1" applyBorder="1" applyAlignment="1" applyProtection="1">
      <alignment horizontal="center" vertical="center" wrapText="1"/>
      <protection hidden="1"/>
    </xf>
    <xf numFmtId="10" fontId="19" fillId="2" borderId="3" xfId="0" applyNumberFormat="1" applyFont="1" applyFill="1" applyBorder="1" applyAlignment="1" applyProtection="1">
      <alignment horizontal="center" vertical="center" wrapText="1"/>
      <protection hidden="1"/>
    </xf>
    <xf numFmtId="10" fontId="19" fillId="2" borderId="4" xfId="0" applyNumberFormat="1" applyFont="1" applyFill="1" applyBorder="1" applyAlignment="1" applyProtection="1">
      <alignment horizontal="center" vertical="center" wrapText="1"/>
      <protection hidden="1"/>
    </xf>
    <xf numFmtId="166" fontId="0" fillId="2" borderId="2" xfId="0" applyNumberFormat="1" applyFill="1" applyBorder="1" applyAlignment="1" applyProtection="1">
      <alignment horizontal="center" vertical="center" wrapText="1"/>
      <protection hidden="1"/>
    </xf>
    <xf numFmtId="166" fontId="0" fillId="2" borderId="4" xfId="0" applyNumberFormat="1" applyFill="1" applyBorder="1" applyAlignment="1" applyProtection="1">
      <alignment horizontal="center" vertical="center" wrapText="1"/>
      <protection hidden="1"/>
    </xf>
    <xf numFmtId="10" fontId="21" fillId="2" borderId="2" xfId="0" applyNumberFormat="1" applyFont="1" applyFill="1" applyBorder="1" applyAlignment="1" applyProtection="1">
      <alignment horizontal="center" vertical="center" wrapText="1"/>
      <protection hidden="1"/>
    </xf>
    <xf numFmtId="10" fontId="23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3" xfId="0" applyFont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43" fontId="13" fillId="9" borderId="34" xfId="2" applyNumberFormat="1" applyFont="1" applyFill="1" applyBorder="1" applyAlignment="1" applyProtection="1">
      <alignment horizontal="left" vertical="center" shrinkToFit="1"/>
      <protection locked="0" hidden="1"/>
    </xf>
    <xf numFmtId="43" fontId="13" fillId="9" borderId="35" xfId="2" applyNumberFormat="1" applyFont="1" applyFill="1" applyBorder="1" applyAlignment="1" applyProtection="1">
      <alignment horizontal="left" vertical="center" shrinkToFit="1"/>
      <protection locked="0" hidden="1"/>
    </xf>
    <xf numFmtId="166" fontId="35" fillId="2" borderId="2" xfId="0" applyNumberFormat="1" applyFont="1" applyFill="1" applyBorder="1" applyAlignment="1" applyProtection="1">
      <alignment horizontal="center" vertical="center" wrapText="1"/>
      <protection hidden="1"/>
    </xf>
    <xf numFmtId="166" fontId="35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36" fillId="13" borderId="2" xfId="0" applyFont="1" applyFill="1" applyBorder="1" applyAlignment="1" applyProtection="1">
      <alignment horizontal="center"/>
      <protection locked="0" hidden="1"/>
    </xf>
    <xf numFmtId="0" fontId="36" fillId="13" borderId="3" xfId="0" applyFont="1" applyFill="1" applyBorder="1" applyAlignment="1" applyProtection="1">
      <alignment horizontal="center"/>
      <protection locked="0" hidden="1"/>
    </xf>
    <xf numFmtId="169" fontId="12" fillId="8" borderId="8" xfId="0" applyNumberFormat="1" applyFont="1" applyFill="1" applyBorder="1" applyAlignment="1" applyProtection="1">
      <alignment horizontal="center"/>
      <protection hidden="1"/>
    </xf>
    <xf numFmtId="0" fontId="39" fillId="0" borderId="30" xfId="0" applyFont="1" applyBorder="1" applyAlignment="1" applyProtection="1">
      <alignment horizontal="center"/>
      <protection hidden="1"/>
    </xf>
    <xf numFmtId="0" fontId="7" fillId="4" borderId="2" xfId="0" applyFont="1" applyFill="1" applyBorder="1" applyAlignment="1" applyProtection="1">
      <alignment horizontal="center"/>
      <protection hidden="1"/>
    </xf>
    <xf numFmtId="0" fontId="7" fillId="4" borderId="3" xfId="0" applyFont="1" applyFill="1" applyBorder="1" applyAlignment="1" applyProtection="1">
      <alignment horizontal="center"/>
      <protection hidden="1"/>
    </xf>
    <xf numFmtId="0" fontId="7" fillId="4" borderId="4" xfId="0" applyFont="1" applyFill="1" applyBorder="1" applyAlignment="1" applyProtection="1">
      <alignment horizontal="center"/>
      <protection hidden="1"/>
    </xf>
    <xf numFmtId="0" fontId="7" fillId="8" borderId="31" xfId="0" applyFont="1" applyFill="1" applyBorder="1" applyAlignment="1" applyProtection="1">
      <alignment horizontal="center"/>
      <protection hidden="1"/>
    </xf>
    <xf numFmtId="0" fontId="7" fillId="8" borderId="33" xfId="0" applyFont="1" applyFill="1" applyBorder="1" applyAlignment="1" applyProtection="1">
      <alignment horizontal="center"/>
      <protection hidden="1"/>
    </xf>
    <xf numFmtId="0" fontId="9" fillId="2" borderId="16" xfId="0" applyFont="1" applyFill="1" applyBorder="1" applyAlignment="1" applyProtection="1">
      <alignment horizontal="right" vertical="center"/>
      <protection hidden="1"/>
    </xf>
    <xf numFmtId="0" fontId="9" fillId="2" borderId="17" xfId="0" applyFont="1" applyFill="1" applyBorder="1" applyAlignment="1" applyProtection="1">
      <alignment horizontal="right" vertical="center"/>
      <protection hidden="1"/>
    </xf>
    <xf numFmtId="0" fontId="9" fillId="2" borderId="0" xfId="0" applyFont="1" applyFill="1" applyAlignment="1" applyProtection="1">
      <alignment horizontal="right" vertical="center"/>
      <protection hidden="1"/>
    </xf>
    <xf numFmtId="0" fontId="12" fillId="3" borderId="8" xfId="0" applyFont="1" applyFill="1" applyBorder="1" applyAlignment="1" applyProtection="1">
      <alignment horizontal="center"/>
      <protection hidden="1"/>
    </xf>
    <xf numFmtId="2" fontId="13" fillId="0" borderId="8" xfId="0" applyNumberFormat="1" applyFont="1" applyBorder="1" applyAlignment="1" applyProtection="1">
      <alignment horizontal="center" vertical="center" wrapText="1"/>
      <protection hidden="1"/>
    </xf>
    <xf numFmtId="2" fontId="13" fillId="0" borderId="2" xfId="0" applyNumberFormat="1" applyFont="1" applyBorder="1" applyAlignment="1" applyProtection="1">
      <alignment horizontal="center" vertical="center" wrapText="1"/>
      <protection hidden="1"/>
    </xf>
    <xf numFmtId="2" fontId="13" fillId="0" borderId="4" xfId="0" applyNumberFormat="1" applyFont="1" applyBorder="1" applyAlignment="1" applyProtection="1">
      <alignment horizontal="center" vertical="center" wrapText="1"/>
      <protection hidden="1"/>
    </xf>
    <xf numFmtId="0" fontId="35" fillId="2" borderId="16" xfId="0" applyFont="1" applyFill="1" applyBorder="1" applyAlignment="1" applyProtection="1">
      <alignment horizontal="center" vertical="center"/>
      <protection hidden="1"/>
    </xf>
    <xf numFmtId="0" fontId="35" fillId="2" borderId="0" xfId="0" applyFont="1" applyFill="1" applyAlignment="1" applyProtection="1">
      <alignment horizontal="center" vertical="center"/>
      <protection hidden="1"/>
    </xf>
    <xf numFmtId="43" fontId="13" fillId="9" borderId="42" xfId="2" applyNumberFormat="1" applyFont="1" applyFill="1" applyBorder="1" applyAlignment="1" applyProtection="1">
      <alignment horizontal="left" vertical="center" shrinkToFit="1"/>
      <protection locked="0" hidden="1"/>
    </xf>
    <xf numFmtId="43" fontId="13" fillId="9" borderId="39" xfId="2" applyNumberFormat="1" applyFont="1" applyFill="1" applyBorder="1" applyAlignment="1" applyProtection="1">
      <alignment horizontal="left" vertical="center" shrinkToFit="1"/>
      <protection locked="0" hidden="1"/>
    </xf>
    <xf numFmtId="43" fontId="12" fillId="0" borderId="8" xfId="2" applyNumberFormat="1" applyFont="1" applyFill="1" applyBorder="1" applyAlignment="1" applyProtection="1">
      <alignment horizontal="right" vertical="center" shrinkToFit="1"/>
      <protection hidden="1"/>
    </xf>
    <xf numFmtId="43" fontId="13" fillId="0" borderId="8" xfId="2" applyNumberFormat="1" applyFont="1" applyFill="1" applyBorder="1" applyAlignment="1" applyProtection="1">
      <alignment horizontal="right" vertical="center" shrinkToFit="1"/>
      <protection hidden="1"/>
    </xf>
    <xf numFmtId="164" fontId="33" fillId="0" borderId="2" xfId="2" applyNumberFormat="1" applyFont="1" applyFill="1" applyBorder="1" applyAlignment="1" applyProtection="1">
      <alignment horizontal="center" vertical="center" shrinkToFit="1"/>
      <protection hidden="1"/>
    </xf>
    <xf numFmtId="164" fontId="33" fillId="0" borderId="4" xfId="2" applyNumberFormat="1" applyFont="1" applyFill="1" applyBorder="1" applyAlignment="1" applyProtection="1">
      <alignment horizontal="center" vertical="center" shrinkToFit="1"/>
      <protection hidden="1"/>
    </xf>
    <xf numFmtId="0" fontId="41" fillId="15" borderId="2" xfId="0" applyFont="1" applyFill="1" applyBorder="1" applyAlignment="1" applyProtection="1">
      <alignment horizontal="center" vertical="center"/>
      <protection hidden="1"/>
    </xf>
    <xf numFmtId="0" fontId="41" fillId="15" borderId="4" xfId="0" applyFont="1" applyFill="1" applyBorder="1" applyAlignment="1" applyProtection="1">
      <alignment horizontal="center" vertical="center"/>
      <protection hidden="1"/>
    </xf>
    <xf numFmtId="0" fontId="7" fillId="4" borderId="5" xfId="0" applyFont="1" applyFill="1" applyBorder="1" applyAlignment="1" applyProtection="1">
      <alignment horizontal="center" vertical="center"/>
      <protection hidden="1"/>
    </xf>
    <xf numFmtId="0" fontId="7" fillId="4" borderId="6" xfId="0" applyFont="1" applyFill="1" applyBorder="1" applyAlignment="1" applyProtection="1">
      <alignment horizontal="center" vertical="center"/>
      <protection hidden="1"/>
    </xf>
    <xf numFmtId="0" fontId="7" fillId="4" borderId="7" xfId="0" applyFont="1" applyFill="1" applyBorder="1" applyAlignment="1" applyProtection="1">
      <alignment horizontal="center" vertical="center"/>
      <protection hidden="1"/>
    </xf>
    <xf numFmtId="0" fontId="13" fillId="0" borderId="8" xfId="0" applyFont="1" applyBorder="1" applyAlignment="1" applyProtection="1">
      <alignment horizontal="left" vertical="center" wrapText="1"/>
      <protection hidden="1"/>
    </xf>
    <xf numFmtId="0" fontId="12" fillId="3" borderId="2" xfId="0" applyFont="1" applyFill="1" applyBorder="1" applyAlignment="1" applyProtection="1">
      <alignment horizontal="center"/>
      <protection hidden="1"/>
    </xf>
    <xf numFmtId="0" fontId="12" fillId="3" borderId="3" xfId="0" applyFont="1" applyFill="1" applyBorder="1" applyAlignment="1" applyProtection="1">
      <alignment horizontal="center"/>
      <protection hidden="1"/>
    </xf>
    <xf numFmtId="0" fontId="12" fillId="3" borderId="4" xfId="0" applyFont="1" applyFill="1" applyBorder="1" applyAlignment="1" applyProtection="1">
      <alignment horizontal="center"/>
      <protection hidden="1"/>
    </xf>
    <xf numFmtId="10" fontId="21" fillId="2" borderId="4" xfId="0" applyNumberFormat="1" applyFont="1" applyFill="1" applyBorder="1" applyAlignment="1" applyProtection="1">
      <alignment horizontal="center" vertical="center" wrapText="1"/>
      <protection hidden="1"/>
    </xf>
  </cellXfs>
  <cellStyles count="4">
    <cellStyle name="Migliaia" xfId="1" builtinId="3"/>
    <cellStyle name="Migliaia [0]" xfId="2" builtinId="6"/>
    <cellStyle name="Normale" xfId="0" builtinId="0"/>
    <cellStyle name="Percentuale" xfId="3" builtinId="5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W411"/>
  <sheetViews>
    <sheetView showGridLines="0" tabSelected="1" workbookViewId="0">
      <selection activeCell="I40" sqref="I40"/>
    </sheetView>
  </sheetViews>
  <sheetFormatPr defaultColWidth="0" defaultRowHeight="0" customHeight="1" zeroHeight="1" x14ac:dyDescent="0.25"/>
  <cols>
    <col min="1" max="1" width="1.75" style="19" customWidth="1"/>
    <col min="2" max="2" width="25.25" style="19" customWidth="1"/>
    <col min="3" max="3" width="13.5" style="19" customWidth="1"/>
    <col min="4" max="4" width="18.375" style="19" customWidth="1"/>
    <col min="5" max="5" width="6.375" style="19" customWidth="1"/>
    <col min="6" max="7" width="7.875" style="19" customWidth="1"/>
    <col min="8" max="8" width="4" style="19" customWidth="1"/>
    <col min="9" max="9" width="7.625" style="19" customWidth="1"/>
    <col min="10" max="13" width="10.625" style="165" customWidth="1"/>
    <col min="14" max="14" width="1.75" style="19" customWidth="1"/>
    <col min="15" max="15" width="10.25" style="18" hidden="1" customWidth="1"/>
    <col min="16" max="16" width="13.5" style="19" hidden="1" customWidth="1"/>
    <col min="17" max="18" width="8.75" style="19" hidden="1" customWidth="1"/>
    <col min="19" max="19" width="14.25" style="19" hidden="1" customWidth="1"/>
    <col min="20" max="20" width="8" style="19" hidden="1" customWidth="1"/>
    <col min="21" max="21" width="14.25" style="19" hidden="1" customWidth="1"/>
    <col min="22" max="23" width="8" style="19" hidden="1" customWidth="1"/>
    <col min="24" max="16384" width="0" style="19" hidden="1"/>
  </cols>
  <sheetData>
    <row r="1" spans="1:14" s="19" customFormat="1" ht="61.5" customHeight="1" x14ac:dyDescent="0.25">
      <c r="A1" s="1"/>
      <c r="B1" s="176" t="s">
        <v>63</v>
      </c>
      <c r="C1" s="177"/>
      <c r="D1" s="177"/>
      <c r="E1" s="177"/>
      <c r="F1" s="177"/>
      <c r="G1" s="177"/>
      <c r="H1" s="177"/>
      <c r="I1" s="177"/>
      <c r="J1" s="17"/>
      <c r="K1" s="17"/>
      <c r="L1" s="17"/>
      <c r="M1" s="17"/>
      <c r="N1" s="18"/>
    </row>
    <row r="2" spans="1:14" s="19" customFormat="1" ht="16.5" customHeight="1" x14ac:dyDescent="0.25">
      <c r="A2" s="1"/>
      <c r="B2" s="20" t="s">
        <v>0</v>
      </c>
      <c r="C2" s="200"/>
      <c r="D2" s="200"/>
      <c r="E2" s="1"/>
      <c r="F2" s="1"/>
      <c r="G2" s="1"/>
      <c r="H2" s="1"/>
      <c r="I2" s="1"/>
      <c r="J2" s="17"/>
      <c r="K2" s="17"/>
      <c r="L2" s="17"/>
      <c r="M2" s="17"/>
      <c r="N2" s="18"/>
    </row>
    <row r="3" spans="1:14" s="19" customFormat="1" ht="3" customHeight="1" x14ac:dyDescent="0.25">
      <c r="A3" s="1"/>
      <c r="B3" s="21"/>
      <c r="C3" s="22"/>
      <c r="D3" s="23"/>
      <c r="E3" s="23"/>
      <c r="F3" s="23"/>
      <c r="G3" s="23"/>
      <c r="H3" s="23"/>
      <c r="I3" s="24"/>
      <c r="J3" s="17"/>
      <c r="K3" s="17"/>
      <c r="L3" s="17"/>
      <c r="M3" s="17"/>
      <c r="N3" s="18"/>
    </row>
    <row r="4" spans="1:14" s="19" customFormat="1" ht="15.75" customHeight="1" x14ac:dyDescent="0.25">
      <c r="A4" s="1"/>
      <c r="B4" s="20" t="s">
        <v>1</v>
      </c>
      <c r="C4" s="25"/>
      <c r="D4" s="25"/>
      <c r="E4" s="25"/>
      <c r="F4" s="25"/>
      <c r="G4" s="25"/>
      <c r="H4" s="25"/>
      <c r="I4" s="25"/>
      <c r="J4" s="26"/>
      <c r="K4" s="26"/>
      <c r="L4" s="26"/>
      <c r="M4" s="26"/>
      <c r="N4" s="18"/>
    </row>
    <row r="5" spans="1:14" s="19" customFormat="1" ht="3" customHeight="1" x14ac:dyDescent="0.25">
      <c r="A5" s="1"/>
      <c r="B5" s="21"/>
      <c r="C5" s="22" t="s">
        <v>2</v>
      </c>
      <c r="D5" s="23"/>
      <c r="E5" s="23"/>
      <c r="F5" s="23"/>
      <c r="G5" s="23"/>
      <c r="H5" s="23"/>
      <c r="I5" s="24"/>
      <c r="J5" s="17"/>
      <c r="K5" s="17"/>
      <c r="L5" s="17"/>
      <c r="M5" s="17"/>
      <c r="N5" s="18"/>
    </row>
    <row r="6" spans="1:14" s="19" customFormat="1" ht="15.75" customHeight="1" x14ac:dyDescent="0.25">
      <c r="A6" s="1"/>
      <c r="B6" s="20" t="s">
        <v>3</v>
      </c>
      <c r="C6" s="25"/>
      <c r="D6" s="25"/>
      <c r="E6" s="25"/>
      <c r="F6" s="25"/>
      <c r="G6" s="25"/>
      <c r="H6" s="25"/>
      <c r="I6" s="25"/>
      <c r="J6" s="26"/>
      <c r="K6" s="26"/>
      <c r="L6" s="26"/>
      <c r="M6" s="26"/>
      <c r="N6" s="18"/>
    </row>
    <row r="7" spans="1:14" s="19" customFormat="1" ht="3" customHeight="1" x14ac:dyDescent="0.25">
      <c r="A7" s="1"/>
      <c r="B7" s="21"/>
      <c r="C7" s="22"/>
      <c r="D7" s="23"/>
      <c r="E7" s="23"/>
      <c r="F7" s="23"/>
      <c r="G7" s="23"/>
      <c r="H7" s="23"/>
      <c r="I7" s="24"/>
      <c r="J7" s="17"/>
      <c r="K7" s="17"/>
      <c r="L7" s="17"/>
      <c r="M7" s="17"/>
      <c r="N7" s="18"/>
    </row>
    <row r="8" spans="1:14" s="19" customFormat="1" ht="15.75" customHeight="1" x14ac:dyDescent="0.25">
      <c r="A8" s="1"/>
      <c r="B8" s="20" t="s">
        <v>60</v>
      </c>
      <c r="C8" s="25"/>
      <c r="D8" s="25"/>
      <c r="E8" s="25"/>
      <c r="F8" s="25"/>
      <c r="G8" s="25"/>
      <c r="H8" s="25"/>
      <c r="I8" s="25"/>
      <c r="J8" s="26"/>
      <c r="K8" s="26"/>
      <c r="L8" s="26"/>
      <c r="M8" s="26"/>
      <c r="N8" s="18"/>
    </row>
    <row r="9" spans="1:14" s="19" customFormat="1" ht="3" customHeight="1" x14ac:dyDescent="0.25">
      <c r="A9" s="1"/>
      <c r="B9" s="21"/>
      <c r="C9" s="22"/>
      <c r="D9" s="23"/>
      <c r="E9" s="23"/>
      <c r="F9" s="23"/>
      <c r="G9" s="23"/>
      <c r="H9" s="23"/>
      <c r="I9" s="24"/>
      <c r="J9" s="17"/>
      <c r="K9" s="17"/>
      <c r="L9" s="17"/>
      <c r="M9" s="17"/>
      <c r="N9" s="18"/>
    </row>
    <row r="10" spans="1:14" s="19" customFormat="1" ht="15.75" customHeight="1" x14ac:dyDescent="0.25">
      <c r="A10" s="1"/>
      <c r="B10" s="20" t="s">
        <v>4</v>
      </c>
      <c r="C10" s="25"/>
      <c r="D10" s="25"/>
      <c r="E10" s="25"/>
      <c r="F10" s="25"/>
      <c r="G10" s="25"/>
      <c r="H10" s="25"/>
      <c r="I10" s="25"/>
      <c r="J10" s="26"/>
      <c r="K10" s="26"/>
      <c r="L10" s="26"/>
      <c r="M10" s="26"/>
      <c r="N10" s="18"/>
    </row>
    <row r="11" spans="1:14" s="19" customFormat="1" ht="3" customHeight="1" x14ac:dyDescent="0.25">
      <c r="A11" s="2"/>
      <c r="B11" s="27"/>
      <c r="C11" s="27"/>
      <c r="D11" s="22"/>
      <c r="E11" s="23"/>
      <c r="F11" s="23"/>
      <c r="G11" s="23"/>
      <c r="H11" s="23"/>
      <c r="I11" s="23"/>
      <c r="J11" s="28"/>
      <c r="K11" s="28"/>
      <c r="L11" s="28"/>
      <c r="M11" s="28"/>
      <c r="N11" s="18"/>
    </row>
    <row r="12" spans="1:14" s="19" customFormat="1" ht="15.75" x14ac:dyDescent="0.25">
      <c r="A12" s="2"/>
      <c r="B12" s="185" t="s">
        <v>47</v>
      </c>
      <c r="C12" s="186"/>
      <c r="D12" s="186"/>
      <c r="E12" s="186"/>
      <c r="F12" s="186"/>
      <c r="G12" s="186"/>
      <c r="H12" s="186"/>
      <c r="I12" s="187"/>
      <c r="J12" s="3"/>
      <c r="K12" s="3"/>
      <c r="L12" s="3"/>
      <c r="M12" s="3"/>
      <c r="N12" s="18"/>
    </row>
    <row r="13" spans="1:14" s="19" customFormat="1" ht="3" customHeight="1" x14ac:dyDescent="0.25">
      <c r="A13" s="2"/>
      <c r="B13" s="4"/>
      <c r="C13" s="4"/>
      <c r="D13" s="4"/>
      <c r="E13" s="4"/>
      <c r="F13" s="4"/>
      <c r="G13" s="5"/>
      <c r="H13" s="5"/>
      <c r="I13" s="4"/>
      <c r="J13" s="6"/>
      <c r="K13" s="6"/>
      <c r="L13" s="6"/>
      <c r="M13" s="6"/>
      <c r="N13" s="18"/>
    </row>
    <row r="14" spans="1:14" s="19" customFormat="1" ht="15.75" x14ac:dyDescent="0.25">
      <c r="A14" s="2"/>
      <c r="B14" s="249" t="s">
        <v>37</v>
      </c>
      <c r="C14" s="250"/>
      <c r="D14" s="250"/>
      <c r="E14" s="250"/>
      <c r="F14" s="250"/>
      <c r="G14" s="250"/>
      <c r="H14" s="250"/>
      <c r="I14" s="251"/>
      <c r="J14" s="7"/>
      <c r="K14" s="7"/>
      <c r="L14" s="7"/>
      <c r="M14" s="7"/>
      <c r="N14" s="18"/>
    </row>
    <row r="15" spans="1:14" s="19" customFormat="1" ht="3.6" customHeight="1" x14ac:dyDescent="0.25">
      <c r="A15" s="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18"/>
    </row>
    <row r="16" spans="1:14" s="19" customFormat="1" ht="15.75" x14ac:dyDescent="0.25">
      <c r="A16" s="2"/>
      <c r="B16" s="7"/>
      <c r="C16" s="178" t="s">
        <v>59</v>
      </c>
      <c r="D16" s="178"/>
      <c r="E16" s="178"/>
      <c r="F16" s="29">
        <v>3</v>
      </c>
      <c r="G16" s="7"/>
      <c r="H16" s="7"/>
      <c r="I16" s="7"/>
      <c r="J16" s="7"/>
      <c r="K16" s="7"/>
      <c r="L16" s="7"/>
      <c r="M16" s="7"/>
      <c r="N16" s="18"/>
    </row>
    <row r="17" spans="1:20" ht="3" customHeight="1" x14ac:dyDescent="0.25">
      <c r="A17" s="2"/>
      <c r="B17" s="4"/>
      <c r="C17" s="4"/>
      <c r="D17" s="4"/>
      <c r="E17" s="4"/>
      <c r="F17" s="16"/>
      <c r="G17" s="5"/>
      <c r="H17" s="5"/>
      <c r="I17" s="4"/>
      <c r="J17" s="6"/>
      <c r="K17" s="6"/>
      <c r="L17" s="6"/>
      <c r="M17" s="6"/>
      <c r="N17" s="18"/>
    </row>
    <row r="18" spans="1:20" ht="15.75" x14ac:dyDescent="0.25">
      <c r="A18" s="2"/>
      <c r="B18" s="30" t="s">
        <v>5</v>
      </c>
      <c r="C18" s="31">
        <v>800000</v>
      </c>
      <c r="D18" s="234" t="s">
        <v>51</v>
      </c>
      <c r="E18" s="234"/>
      <c r="F18" s="29">
        <v>2</v>
      </c>
      <c r="G18" s="232" t="s">
        <v>50</v>
      </c>
      <c r="H18" s="233"/>
      <c r="I18" s="32">
        <v>3</v>
      </c>
      <c r="J18" s="33"/>
      <c r="K18" s="33"/>
      <c r="L18" s="33"/>
      <c r="M18" s="33"/>
      <c r="N18" s="18"/>
    </row>
    <row r="19" spans="1:20" ht="9" customHeight="1" x14ac:dyDescent="0.25">
      <c r="A19" s="9"/>
      <c r="B19" s="34"/>
      <c r="C19" s="34"/>
      <c r="D19" s="34"/>
      <c r="E19" s="34"/>
      <c r="F19" s="34"/>
      <c r="G19" s="34"/>
      <c r="H19" s="34"/>
      <c r="I19" s="34"/>
      <c r="J19" s="8"/>
      <c r="K19" s="8"/>
      <c r="L19" s="8"/>
      <c r="M19" s="8"/>
      <c r="N19" s="18"/>
      <c r="P19" s="35"/>
      <c r="Q19" s="35"/>
      <c r="R19" s="35"/>
      <c r="S19" s="35"/>
      <c r="T19" s="35"/>
    </row>
    <row r="20" spans="1:20" ht="15.75" x14ac:dyDescent="0.25">
      <c r="A20" s="9"/>
      <c r="B20" s="253" t="s">
        <v>46</v>
      </c>
      <c r="C20" s="254"/>
      <c r="D20" s="255"/>
      <c r="E20" s="36" t="s">
        <v>45</v>
      </c>
      <c r="F20" s="36" t="s">
        <v>43</v>
      </c>
      <c r="G20" s="235" t="s">
        <v>44</v>
      </c>
      <c r="H20" s="235"/>
      <c r="I20" s="37" t="s">
        <v>6</v>
      </c>
      <c r="J20" s="38"/>
      <c r="K20" s="38"/>
      <c r="L20" s="38"/>
      <c r="M20" s="38"/>
      <c r="N20" s="18"/>
      <c r="R20" s="35"/>
      <c r="S20" s="35"/>
      <c r="T20" s="35"/>
    </row>
    <row r="21" spans="1:20" ht="15.95" customHeight="1" x14ac:dyDescent="0.25">
      <c r="A21" s="9"/>
      <c r="B21" s="252" t="s">
        <v>40</v>
      </c>
      <c r="C21" s="252"/>
      <c r="D21" s="252"/>
      <c r="E21" s="39" t="s">
        <v>49</v>
      </c>
      <c r="F21" s="40">
        <f>IF(C18&lt;=100000,1000,IF(C18&lt;=500000,1500,IF(C18&gt;500000,2000)))</f>
        <v>2000</v>
      </c>
      <c r="G21" s="236"/>
      <c r="H21" s="236"/>
      <c r="I21" s="40">
        <f>IF(E21="si",F21+G21,0)</f>
        <v>2000</v>
      </c>
      <c r="J21" s="41"/>
      <c r="K21" s="41"/>
      <c r="L21" s="41"/>
      <c r="M21" s="41"/>
      <c r="N21" s="18"/>
      <c r="R21" s="35"/>
      <c r="S21" s="35"/>
      <c r="T21" s="35"/>
    </row>
    <row r="22" spans="1:20" ht="15.95" customHeight="1" x14ac:dyDescent="0.25">
      <c r="A22" s="9"/>
      <c r="B22" s="252" t="s">
        <v>42</v>
      </c>
      <c r="C22" s="252"/>
      <c r="D22" s="252"/>
      <c r="E22" s="42" t="s">
        <v>49</v>
      </c>
      <c r="F22" s="40">
        <f>IF(C18&lt;=100000,1000,IF(C18&lt;=500000,1500,IF(C18&gt;500000,2000)))</f>
        <v>2000</v>
      </c>
      <c r="G22" s="237"/>
      <c r="H22" s="238"/>
      <c r="I22" s="40">
        <f>IF(E22="si",F22+G22,0)</f>
        <v>2000</v>
      </c>
      <c r="J22" s="43"/>
      <c r="K22" s="43"/>
      <c r="L22" s="43"/>
      <c r="M22" s="43"/>
      <c r="N22" s="18"/>
      <c r="R22" s="35"/>
      <c r="S22" s="35"/>
      <c r="T22" s="35"/>
    </row>
    <row r="23" spans="1:20" ht="15.95" customHeight="1" x14ac:dyDescent="0.25">
      <c r="A23" s="9"/>
      <c r="B23" s="252" t="s">
        <v>39</v>
      </c>
      <c r="C23" s="252"/>
      <c r="D23" s="252"/>
      <c r="E23" s="42" t="s">
        <v>49</v>
      </c>
      <c r="F23" s="40">
        <f>IF(C18&lt;=100000,1000,IF(C18&lt;=500000,1500,IF(C18&gt;500000,2000)))</f>
        <v>2000</v>
      </c>
      <c r="G23" s="237"/>
      <c r="H23" s="238"/>
      <c r="I23" s="40">
        <f>IF(E23="si",(F23+G23)/2,0)</f>
        <v>1000</v>
      </c>
      <c r="J23" s="43"/>
      <c r="K23" s="43"/>
      <c r="L23" s="43"/>
      <c r="M23" s="43"/>
      <c r="N23" s="18"/>
      <c r="R23" s="35"/>
      <c r="S23" s="35"/>
      <c r="T23" s="35"/>
    </row>
    <row r="24" spans="1:20" ht="15.95" customHeight="1" x14ac:dyDescent="0.25">
      <c r="A24" s="9"/>
      <c r="B24" s="252" t="s">
        <v>38</v>
      </c>
      <c r="C24" s="252"/>
      <c r="D24" s="252"/>
      <c r="E24" s="44" t="s">
        <v>49</v>
      </c>
      <c r="F24" s="40">
        <f>IF(C18&lt;=100000,1000,IF(C18&lt;=500000,1500,IF(C18&gt;500000,2000)))</f>
        <v>2000</v>
      </c>
      <c r="G24" s="237"/>
      <c r="H24" s="238"/>
      <c r="I24" s="40">
        <f t="shared" ref="I24" si="0">IF(E24="si",F24+G24,0)</f>
        <v>2000</v>
      </c>
      <c r="J24" s="45"/>
      <c r="K24" s="45"/>
      <c r="L24" s="45"/>
      <c r="M24" s="45"/>
      <c r="N24" s="18"/>
      <c r="R24" s="35"/>
      <c r="S24" s="35"/>
      <c r="T24" s="35"/>
    </row>
    <row r="25" spans="1:20" ht="15.95" customHeight="1" x14ac:dyDescent="0.25">
      <c r="A25" s="9"/>
      <c r="B25" s="183" t="s">
        <v>58</v>
      </c>
      <c r="C25" s="183"/>
      <c r="D25" s="183"/>
      <c r="E25" s="183"/>
      <c r="F25" s="183"/>
      <c r="G25" s="183"/>
      <c r="H25" s="183"/>
      <c r="I25" s="46">
        <f>I21*0.1+I22*0.1+I23*0.05+I24*0.1</f>
        <v>650</v>
      </c>
      <c r="J25" s="43"/>
      <c r="K25" s="43"/>
      <c r="L25" s="43"/>
      <c r="M25" s="43"/>
      <c r="N25" s="47"/>
      <c r="O25" s="9"/>
      <c r="R25" s="35"/>
      <c r="S25" s="35"/>
      <c r="T25" s="35"/>
    </row>
    <row r="26" spans="1:20" ht="15.75" x14ac:dyDescent="0.25">
      <c r="A26" s="9"/>
      <c r="B26" s="184" t="s">
        <v>33</v>
      </c>
      <c r="C26" s="184"/>
      <c r="D26" s="184"/>
      <c r="E26" s="184"/>
      <c r="F26" s="184"/>
      <c r="G26" s="184"/>
      <c r="H26" s="184"/>
      <c r="I26" s="48">
        <f>IF(I21+I22+I23+I24+I25&lt;=(C18/10*4),I21+I22+I23+I24+I25,IF(I21+I22+I23+I24+I25&gt;(C18/10*4),(C18/10*4)))</f>
        <v>7650</v>
      </c>
      <c r="J26" s="43"/>
      <c r="K26" s="43"/>
      <c r="L26" s="43"/>
      <c r="M26" s="43"/>
      <c r="N26" s="47"/>
      <c r="O26" s="9"/>
      <c r="R26" s="35"/>
      <c r="S26" s="35"/>
      <c r="T26" s="35"/>
    </row>
    <row r="27" spans="1:20" ht="3" customHeight="1" x14ac:dyDescent="0.25">
      <c r="A27" s="2"/>
      <c r="B27" s="4"/>
      <c r="C27" s="4"/>
      <c r="D27" s="4"/>
      <c r="E27" s="4"/>
      <c r="F27" s="4"/>
      <c r="G27" s="5"/>
      <c r="H27" s="5"/>
      <c r="I27" s="4"/>
      <c r="J27" s="6"/>
      <c r="K27" s="6"/>
      <c r="L27" s="6"/>
      <c r="M27" s="6"/>
      <c r="N27" s="2"/>
      <c r="O27" s="2"/>
    </row>
    <row r="28" spans="1:20" ht="15.75" x14ac:dyDescent="0.25">
      <c r="A28" s="2"/>
      <c r="B28" s="249" t="s">
        <v>41</v>
      </c>
      <c r="C28" s="250"/>
      <c r="D28" s="250"/>
      <c r="E28" s="250"/>
      <c r="F28" s="250"/>
      <c r="G28" s="250"/>
      <c r="H28" s="250"/>
      <c r="I28" s="251"/>
      <c r="J28" s="7"/>
      <c r="K28" s="7"/>
      <c r="L28" s="7"/>
      <c r="M28" s="7"/>
      <c r="N28" s="18"/>
    </row>
    <row r="29" spans="1:20" ht="3" customHeight="1" x14ac:dyDescent="0.25">
      <c r="A29" s="2"/>
      <c r="B29" s="4"/>
      <c r="C29" s="4"/>
      <c r="D29" s="4"/>
      <c r="E29" s="4"/>
      <c r="F29" s="4"/>
      <c r="G29" s="5"/>
      <c r="H29" s="5"/>
      <c r="I29" s="4"/>
      <c r="J29" s="6"/>
      <c r="K29" s="6"/>
      <c r="L29" s="6"/>
      <c r="M29" s="6"/>
      <c r="N29" s="18"/>
    </row>
    <row r="30" spans="1:20" ht="3" customHeight="1" x14ac:dyDescent="0.25">
      <c r="A30" s="2"/>
      <c r="B30" s="4"/>
      <c r="C30" s="4"/>
      <c r="D30" s="4"/>
      <c r="E30" s="4"/>
      <c r="F30" s="4"/>
      <c r="G30" s="5"/>
      <c r="H30" s="5"/>
      <c r="I30" s="4"/>
      <c r="J30" s="6"/>
      <c r="K30" s="6"/>
      <c r="L30" s="6"/>
      <c r="M30" s="6"/>
      <c r="N30" s="18"/>
    </row>
    <row r="31" spans="1:20" ht="15.75" x14ac:dyDescent="0.25">
      <c r="A31" s="2"/>
      <c r="B31" s="201" t="s">
        <v>7</v>
      </c>
      <c r="C31" s="202"/>
      <c r="D31" s="202"/>
      <c r="E31" s="202"/>
      <c r="F31" s="202"/>
      <c r="G31" s="203"/>
      <c r="H31" s="49"/>
      <c r="I31" s="47"/>
      <c r="J31" s="26"/>
      <c r="K31" s="26"/>
      <c r="L31" s="26"/>
      <c r="M31" s="26"/>
      <c r="N31" s="18"/>
    </row>
    <row r="32" spans="1:20" ht="6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10"/>
      <c r="K32" s="10"/>
      <c r="L32" s="10"/>
      <c r="M32" s="10"/>
      <c r="N32" s="18"/>
    </row>
    <row r="33" spans="1:15" ht="12" customHeight="1" x14ac:dyDescent="0.25">
      <c r="A33" s="50"/>
      <c r="B33" s="30"/>
      <c r="C33" s="51"/>
      <c r="E33" s="52" t="s">
        <v>8</v>
      </c>
      <c r="F33" s="52" t="s">
        <v>9</v>
      </c>
      <c r="G33" s="53" t="s">
        <v>10</v>
      </c>
      <c r="H33" s="54"/>
      <c r="I33" s="55"/>
      <c r="J33" s="11"/>
      <c r="K33" s="11"/>
      <c r="L33" s="11"/>
      <c r="M33" s="11"/>
      <c r="N33" s="18"/>
      <c r="O33" s="2"/>
    </row>
    <row r="34" spans="1:15" ht="12" customHeight="1" x14ac:dyDescent="0.25">
      <c r="A34" s="56"/>
      <c r="B34" s="18"/>
      <c r="C34" s="57"/>
      <c r="D34" s="57"/>
      <c r="E34" s="58">
        <f>+IF($C$18&gt;25000,25000,$C$18)</f>
        <v>25000</v>
      </c>
      <c r="F34" s="59">
        <v>0.03</v>
      </c>
      <c r="G34" s="60">
        <f>ROUND(IF(C18=0,0,IF(E34*F34&lt;250,250,E34*F34)),2)</f>
        <v>750</v>
      </c>
      <c r="H34" s="61"/>
      <c r="I34" s="4"/>
      <c r="J34" s="6"/>
      <c r="K34" s="6"/>
      <c r="L34" s="6"/>
      <c r="M34" s="6"/>
      <c r="N34" s="18"/>
      <c r="O34" s="2"/>
    </row>
    <row r="35" spans="1:15" ht="12" customHeight="1" x14ac:dyDescent="0.25">
      <c r="A35" s="62"/>
      <c r="B35" s="18"/>
      <c r="C35" s="57"/>
      <c r="D35" s="57"/>
      <c r="E35" s="63">
        <f>+IF($C$18-E34&gt;(75000),(75000),$C$18-E34)</f>
        <v>75000</v>
      </c>
      <c r="F35" s="64">
        <v>0.01</v>
      </c>
      <c r="G35" s="65">
        <f>+E35*F35</f>
        <v>750</v>
      </c>
      <c r="H35" s="61"/>
      <c r="I35" s="4"/>
      <c r="J35" s="6"/>
      <c r="K35" s="6"/>
      <c r="L35" s="6"/>
      <c r="M35" s="6"/>
      <c r="N35" s="18"/>
      <c r="O35" s="2"/>
    </row>
    <row r="36" spans="1:15" ht="12" customHeight="1" x14ac:dyDescent="0.25">
      <c r="A36" s="62"/>
      <c r="B36" s="18"/>
      <c r="C36" s="57"/>
      <c r="D36" s="57"/>
      <c r="E36" s="63">
        <f>+IF($C$18-E35-E34&gt;(100000),(100000),$C$18-E35-E34)</f>
        <v>100000</v>
      </c>
      <c r="F36" s="64">
        <v>8.0000000000000002E-3</v>
      </c>
      <c r="G36" s="65">
        <f>+E36*F36</f>
        <v>800</v>
      </c>
      <c r="H36" s="61"/>
      <c r="I36" s="4"/>
      <c r="J36" s="6"/>
      <c r="K36" s="6"/>
      <c r="L36" s="6"/>
      <c r="M36" s="6"/>
      <c r="N36" s="12"/>
      <c r="O36" s="2"/>
    </row>
    <row r="37" spans="1:15" ht="12" customHeight="1" x14ac:dyDescent="0.25">
      <c r="A37" s="62"/>
      <c r="B37" s="18"/>
      <c r="C37" s="57"/>
      <c r="D37" s="57"/>
      <c r="E37" s="63">
        <f>+IF($C$18-E36-E35-E34&gt;(100000),(100000),$C$18-E36-E35-E34)</f>
        <v>100000</v>
      </c>
      <c r="F37" s="64">
        <v>7.0000000000000001E-3</v>
      </c>
      <c r="G37" s="65">
        <f>+E37*F37</f>
        <v>700</v>
      </c>
      <c r="H37" s="61"/>
      <c r="I37" s="4"/>
      <c r="J37" s="6"/>
      <c r="K37" s="6"/>
      <c r="L37" s="6"/>
      <c r="M37" s="6"/>
      <c r="N37" s="12"/>
      <c r="O37" s="2"/>
    </row>
    <row r="38" spans="1:15" ht="12" customHeight="1" x14ac:dyDescent="0.25">
      <c r="A38" s="62"/>
      <c r="B38" s="18"/>
      <c r="C38" s="57"/>
      <c r="D38" s="57"/>
      <c r="E38" s="63">
        <f>+IF($C$18-E37-E36-E35-E34&gt;(200000),(200000),$C$18-E37-E36-E35-E34)</f>
        <v>200000</v>
      </c>
      <c r="F38" s="64">
        <v>5.0000000000000001E-3</v>
      </c>
      <c r="G38" s="65">
        <f>+E38*F38</f>
        <v>1000</v>
      </c>
      <c r="H38" s="61"/>
      <c r="I38" s="4"/>
      <c r="J38" s="6"/>
      <c r="K38" s="6"/>
      <c r="L38" s="6"/>
      <c r="M38" s="6"/>
      <c r="N38" s="12"/>
      <c r="O38" s="2"/>
    </row>
    <row r="39" spans="1:15" ht="12" customHeight="1" x14ac:dyDescent="0.25">
      <c r="A39" s="62"/>
      <c r="B39" s="18"/>
      <c r="C39" s="57"/>
      <c r="D39" s="57"/>
      <c r="E39" s="66">
        <f>+IF($C$18&gt;(500000),$C$18-500000,0)</f>
        <v>300000</v>
      </c>
      <c r="F39" s="67">
        <v>3.0000000000000001E-3</v>
      </c>
      <c r="G39" s="68">
        <f>+E39*F39</f>
        <v>900</v>
      </c>
      <c r="H39" s="61"/>
      <c r="I39" s="4"/>
      <c r="J39" s="6"/>
      <c r="K39" s="6"/>
      <c r="L39" s="6"/>
      <c r="M39" s="6"/>
      <c r="N39" s="12"/>
      <c r="O39" s="2"/>
    </row>
    <row r="40" spans="1:15" ht="15.75" x14ac:dyDescent="0.25">
      <c r="A40" s="69"/>
      <c r="B40" s="18"/>
      <c r="D40" s="54" t="s">
        <v>11</v>
      </c>
      <c r="E40" s="66">
        <f>SUM(E34:E39)</f>
        <v>800000</v>
      </c>
      <c r="F40" s="18"/>
      <c r="G40" s="18"/>
      <c r="H40" s="18"/>
      <c r="I40" s="169">
        <f>SUM(G34:G39)</f>
        <v>4900</v>
      </c>
      <c r="J40" s="13"/>
      <c r="K40" s="13"/>
      <c r="L40" s="13"/>
      <c r="M40" s="13"/>
      <c r="N40" s="12"/>
      <c r="O40" s="2"/>
    </row>
    <row r="41" spans="1:15" ht="5.25" customHeight="1" x14ac:dyDescent="0.25">
      <c r="A41" s="2"/>
      <c r="B41" s="4"/>
      <c r="C41" s="4"/>
      <c r="D41" s="4"/>
      <c r="E41" s="4"/>
      <c r="F41" s="4"/>
      <c r="G41" s="5"/>
      <c r="H41" s="5"/>
      <c r="I41" s="4"/>
      <c r="J41" s="6"/>
      <c r="K41" s="6"/>
      <c r="L41" s="6"/>
      <c r="M41" s="6"/>
      <c r="N41" s="12"/>
      <c r="O41" s="2"/>
    </row>
    <row r="42" spans="1:15" ht="23.25" hidden="1" customHeight="1" x14ac:dyDescent="0.25">
      <c r="A42" s="70"/>
      <c r="B42" s="71" t="s">
        <v>12</v>
      </c>
      <c r="C42" s="72"/>
      <c r="D42" s="73"/>
      <c r="E42" s="210" t="s">
        <v>13</v>
      </c>
      <c r="F42" s="211"/>
      <c r="G42" s="212"/>
      <c r="H42" s="74"/>
      <c r="I42" s="2"/>
      <c r="J42" s="10"/>
      <c r="K42" s="10"/>
      <c r="L42" s="10"/>
      <c r="M42" s="10"/>
      <c r="N42" s="12"/>
      <c r="O42" s="2"/>
    </row>
    <row r="43" spans="1:15" ht="3" customHeight="1" x14ac:dyDescent="0.25">
      <c r="A43" s="2"/>
      <c r="B43" s="4"/>
      <c r="C43" s="4"/>
      <c r="D43" s="4"/>
      <c r="E43" s="4"/>
      <c r="F43" s="4"/>
      <c r="G43" s="5"/>
      <c r="H43" s="5"/>
      <c r="I43" s="4"/>
      <c r="J43" s="6"/>
      <c r="K43" s="6"/>
      <c r="L43" s="6"/>
      <c r="M43" s="6"/>
      <c r="N43" s="12"/>
      <c r="O43" s="2"/>
    </row>
    <row r="44" spans="1:15" ht="15.75" x14ac:dyDescent="0.25">
      <c r="A44" s="2"/>
      <c r="B44" s="75" t="s">
        <v>14</v>
      </c>
      <c r="C44" s="76"/>
      <c r="D44" s="77"/>
      <c r="E44" s="77"/>
      <c r="F44" s="77"/>
      <c r="G44" s="78"/>
      <c r="H44" s="79"/>
      <c r="I44" s="2"/>
      <c r="J44" s="10"/>
      <c r="K44" s="10"/>
      <c r="L44" s="10"/>
      <c r="M44" s="10"/>
      <c r="N44" s="12"/>
      <c r="O44" s="2"/>
    </row>
    <row r="45" spans="1:15" ht="14.45" customHeight="1" x14ac:dyDescent="0.25">
      <c r="A45" s="2"/>
      <c r="B45" s="213" t="s">
        <v>15</v>
      </c>
      <c r="C45" s="214"/>
      <c r="D45" s="14"/>
      <c r="E45" s="215" t="s">
        <v>16</v>
      </c>
      <c r="F45" s="216"/>
      <c r="H45" s="79"/>
      <c r="I45" s="80">
        <f>ROUND(D45*$I$40,2)</f>
        <v>0</v>
      </c>
      <c r="J45" s="81"/>
      <c r="K45" s="81"/>
      <c r="L45" s="81"/>
      <c r="M45" s="81"/>
      <c r="N45" s="12"/>
      <c r="O45" s="2"/>
    </row>
    <row r="46" spans="1:15" ht="3.75" customHeight="1" x14ac:dyDescent="0.25">
      <c r="A46" s="2"/>
      <c r="B46" s="4"/>
      <c r="C46" s="4"/>
      <c r="D46" s="4"/>
      <c r="E46" s="4"/>
      <c r="F46" s="4"/>
      <c r="G46" s="5"/>
      <c r="H46" s="82"/>
      <c r="I46" s="4"/>
      <c r="J46" s="6"/>
      <c r="K46" s="6"/>
      <c r="L46" s="6"/>
      <c r="M46" s="6"/>
      <c r="N46" s="12"/>
      <c r="O46" s="2"/>
    </row>
    <row r="47" spans="1:15" ht="15.75" x14ac:dyDescent="0.25">
      <c r="A47" s="2"/>
      <c r="B47" s="201" t="s">
        <v>17</v>
      </c>
      <c r="C47" s="202"/>
      <c r="D47" s="202"/>
      <c r="E47" s="202"/>
      <c r="F47" s="202"/>
      <c r="G47" s="203"/>
      <c r="H47" s="49"/>
      <c r="I47" s="4"/>
      <c r="J47" s="6"/>
      <c r="K47" s="6"/>
      <c r="L47" s="6"/>
      <c r="M47" s="6"/>
      <c r="N47" s="12"/>
      <c r="O47" s="2"/>
    </row>
    <row r="48" spans="1:15" ht="3" customHeight="1" x14ac:dyDescent="0.25">
      <c r="A48" s="2"/>
      <c r="B48" s="4"/>
      <c r="C48" s="4"/>
      <c r="D48" s="4"/>
      <c r="E48" s="4"/>
      <c r="F48" s="4"/>
      <c r="G48" s="5"/>
      <c r="H48" s="5"/>
      <c r="I48" s="4"/>
      <c r="J48" s="6"/>
      <c r="K48" s="6"/>
      <c r="L48" s="6"/>
      <c r="M48" s="6"/>
      <c r="N48" s="2"/>
      <c r="O48" s="2"/>
    </row>
    <row r="49" spans="1:15" ht="15.75" x14ac:dyDescent="0.25">
      <c r="A49" s="15"/>
      <c r="B49" s="204" t="s">
        <v>18</v>
      </c>
      <c r="C49" s="205"/>
      <c r="D49" s="83"/>
      <c r="E49" s="239" t="s">
        <v>19</v>
      </c>
      <c r="F49" s="240"/>
      <c r="G49" s="240"/>
      <c r="H49" s="240"/>
      <c r="I49" s="2"/>
      <c r="J49" s="10"/>
      <c r="K49" s="10"/>
      <c r="L49" s="10"/>
      <c r="M49" s="10"/>
      <c r="N49" s="12"/>
      <c r="O49" s="2"/>
    </row>
    <row r="50" spans="1:15" ht="3" customHeight="1" x14ac:dyDescent="0.25">
      <c r="A50" s="2"/>
      <c r="B50" s="4"/>
      <c r="C50" s="4"/>
      <c r="D50" s="4"/>
      <c r="E50" s="4"/>
      <c r="F50" s="4"/>
      <c r="G50" s="5"/>
      <c r="H50" s="5"/>
      <c r="I50" s="4"/>
      <c r="J50" s="6"/>
      <c r="K50" s="6"/>
      <c r="L50" s="6"/>
      <c r="M50" s="6"/>
      <c r="N50" s="2"/>
      <c r="O50" s="2"/>
    </row>
    <row r="51" spans="1:15" ht="15.75" x14ac:dyDescent="0.25">
      <c r="A51" s="2"/>
      <c r="B51" s="84" t="s">
        <v>20</v>
      </c>
      <c r="C51" s="55"/>
      <c r="D51" s="55"/>
      <c r="E51" s="206" t="s">
        <v>21</v>
      </c>
      <c r="F51" s="207"/>
      <c r="G51" s="208"/>
      <c r="H51" s="54"/>
      <c r="I51" s="55"/>
      <c r="J51" s="11"/>
      <c r="K51" s="11"/>
      <c r="L51" s="11"/>
      <c r="M51" s="11"/>
      <c r="N51" s="12"/>
      <c r="O51" s="2"/>
    </row>
    <row r="52" spans="1:15" ht="12" customHeight="1" x14ac:dyDescent="0.25">
      <c r="A52" s="2"/>
      <c r="B52" s="85">
        <f>+IF($D$49&gt;5000,5000,$D$49)</f>
        <v>0</v>
      </c>
      <c r="C52" s="86"/>
      <c r="D52" s="4"/>
      <c r="E52" s="87">
        <v>0.04</v>
      </c>
      <c r="F52" s="88"/>
      <c r="G52" s="89">
        <f>+B52*E52</f>
        <v>0</v>
      </c>
      <c r="H52" s="90"/>
      <c r="I52" s="4"/>
      <c r="J52" s="6"/>
      <c r="K52" s="6"/>
      <c r="L52" s="6"/>
      <c r="M52" s="6"/>
      <c r="N52" s="12"/>
      <c r="O52" s="2"/>
    </row>
    <row r="53" spans="1:15" ht="12" customHeight="1" x14ac:dyDescent="0.25">
      <c r="A53" s="2"/>
      <c r="B53" s="91">
        <f>+IF($D$49-B52&gt;(0),$D$49-B52,0)</f>
        <v>0</v>
      </c>
      <c r="C53" s="86"/>
      <c r="D53" s="4"/>
      <c r="E53" s="92">
        <v>0.03</v>
      </c>
      <c r="F53" s="93"/>
      <c r="G53" s="94">
        <f>+B53*E53</f>
        <v>0</v>
      </c>
      <c r="H53" s="90"/>
      <c r="I53" s="4"/>
      <c r="J53" s="6"/>
      <c r="K53" s="6"/>
      <c r="L53" s="6"/>
      <c r="M53" s="6"/>
      <c r="N53" s="2"/>
      <c r="O53" s="2"/>
    </row>
    <row r="54" spans="1:15" ht="12" customHeight="1" x14ac:dyDescent="0.25">
      <c r="A54" s="2"/>
      <c r="B54" s="95">
        <f>SUM(B52:B53)</f>
        <v>0</v>
      </c>
      <c r="C54" s="86"/>
      <c r="E54" s="209" t="s">
        <v>22</v>
      </c>
      <c r="F54" s="209"/>
      <c r="G54" s="209"/>
      <c r="H54" s="96"/>
      <c r="I54" s="97">
        <f>SUM(G52:G53)</f>
        <v>0</v>
      </c>
      <c r="J54" s="98"/>
      <c r="K54" s="98"/>
      <c r="L54" s="98"/>
      <c r="M54" s="98"/>
      <c r="N54" s="2"/>
      <c r="O54" s="2"/>
    </row>
    <row r="55" spans="1:15" ht="3" customHeight="1" x14ac:dyDescent="0.25">
      <c r="A55" s="2"/>
      <c r="B55" s="4"/>
      <c r="C55" s="4"/>
      <c r="D55" s="4"/>
      <c r="E55" s="4"/>
      <c r="F55" s="4"/>
      <c r="G55" s="5"/>
      <c r="H55" s="5"/>
      <c r="I55" s="4"/>
      <c r="J55" s="6"/>
      <c r="K55" s="6"/>
      <c r="L55" s="6"/>
      <c r="M55" s="6"/>
      <c r="N55" s="2"/>
      <c r="O55" s="2"/>
    </row>
    <row r="56" spans="1:15" ht="16.5" customHeight="1" x14ac:dyDescent="0.25">
      <c r="A56" s="2"/>
      <c r="B56" s="99" t="s">
        <v>23</v>
      </c>
      <c r="C56" s="77"/>
      <c r="D56" s="77"/>
      <c r="E56" s="77"/>
      <c r="F56" s="77"/>
      <c r="G56" s="78"/>
      <c r="H56" s="79"/>
      <c r="I56" s="2"/>
      <c r="J56" s="10"/>
      <c r="K56" s="10"/>
      <c r="L56" s="10"/>
      <c r="M56" s="10"/>
      <c r="N56" s="2"/>
      <c r="O56" s="2"/>
    </row>
    <row r="57" spans="1:15" ht="16.5" customHeight="1" x14ac:dyDescent="0.25">
      <c r="A57" s="2"/>
      <c r="B57" s="221" t="s">
        <v>24</v>
      </c>
      <c r="C57" s="222"/>
      <c r="D57" s="100"/>
      <c r="E57" s="215" t="s">
        <v>16</v>
      </c>
      <c r="F57" s="256"/>
      <c r="G57" s="79"/>
      <c r="H57" s="79"/>
      <c r="I57" s="80">
        <f>ROUND(D57*$I$40,2)</f>
        <v>0</v>
      </c>
      <c r="J57" s="10"/>
      <c r="K57" s="10"/>
      <c r="L57" s="10"/>
      <c r="M57" s="10"/>
      <c r="N57" s="2"/>
      <c r="O57" s="2"/>
    </row>
    <row r="58" spans="1:15" ht="3" customHeight="1" x14ac:dyDescent="0.25">
      <c r="A58" s="2"/>
      <c r="B58" s="4"/>
      <c r="C58" s="4"/>
      <c r="D58" s="4"/>
      <c r="E58" s="4"/>
      <c r="F58" s="4"/>
      <c r="G58" s="5"/>
      <c r="H58" s="5"/>
      <c r="I58" s="4"/>
      <c r="J58" s="6"/>
      <c r="K58" s="6"/>
      <c r="L58" s="6"/>
      <c r="M58" s="6"/>
      <c r="N58" s="2"/>
      <c r="O58" s="2"/>
    </row>
    <row r="59" spans="1:15" ht="15.75" x14ac:dyDescent="0.25">
      <c r="A59" s="15"/>
      <c r="B59" s="101" t="s">
        <v>25</v>
      </c>
      <c r="C59" s="102"/>
      <c r="D59" s="103"/>
      <c r="E59" s="104"/>
      <c r="F59" s="6"/>
      <c r="G59" s="2"/>
      <c r="H59" s="2"/>
      <c r="I59" s="105">
        <f>ROUND(SUM(I40:I57)*0.1,2)</f>
        <v>490</v>
      </c>
      <c r="J59" s="106"/>
      <c r="K59" s="106"/>
      <c r="L59" s="106"/>
      <c r="M59" s="106"/>
      <c r="N59" s="12"/>
      <c r="O59" s="2"/>
    </row>
    <row r="60" spans="1:15" ht="7.35" customHeight="1" thickBot="1" x14ac:dyDescent="0.3">
      <c r="A60" s="2"/>
      <c r="B60" s="4"/>
      <c r="C60" s="4"/>
      <c r="D60" s="4"/>
      <c r="E60" s="4"/>
      <c r="F60" s="4"/>
      <c r="G60" s="5"/>
      <c r="H60" s="5"/>
      <c r="I60" s="4"/>
      <c r="J60" s="6"/>
      <c r="K60" s="6"/>
      <c r="L60" s="6"/>
      <c r="M60" s="6"/>
      <c r="N60" s="2"/>
      <c r="O60" s="2"/>
    </row>
    <row r="61" spans="1:15" ht="14.25" customHeight="1" x14ac:dyDescent="0.25">
      <c r="A61" s="107"/>
      <c r="B61" s="190" t="s">
        <v>26</v>
      </c>
      <c r="C61" s="191"/>
      <c r="D61" s="191"/>
      <c r="E61" s="191"/>
      <c r="F61" s="191"/>
      <c r="G61" s="191"/>
      <c r="H61" s="191"/>
      <c r="I61" s="192"/>
      <c r="J61" s="108"/>
      <c r="K61" s="108"/>
      <c r="L61" s="108"/>
      <c r="M61" s="108"/>
      <c r="N61" s="2"/>
      <c r="O61" s="2"/>
    </row>
    <row r="62" spans="1:15" ht="14.25" customHeight="1" x14ac:dyDescent="0.25">
      <c r="A62" s="18"/>
      <c r="B62" s="193" t="s">
        <v>61</v>
      </c>
      <c r="C62" s="194"/>
      <c r="D62" s="194"/>
      <c r="E62" s="194"/>
      <c r="F62" s="194"/>
      <c r="G62" s="109"/>
      <c r="H62" s="109"/>
      <c r="I62" s="110">
        <f>I26</f>
        <v>7650</v>
      </c>
      <c r="J62" s="111"/>
      <c r="K62" s="111"/>
      <c r="L62" s="111"/>
      <c r="M62" s="111"/>
      <c r="N62" s="2"/>
      <c r="O62" s="2"/>
    </row>
    <row r="63" spans="1:15" ht="14.25" customHeight="1" x14ac:dyDescent="0.25">
      <c r="A63" s="18"/>
      <c r="B63" s="195" t="s">
        <v>62</v>
      </c>
      <c r="C63" s="196"/>
      <c r="D63" s="196"/>
      <c r="E63" s="196"/>
      <c r="F63" s="196"/>
      <c r="G63" s="109"/>
      <c r="H63" s="109"/>
      <c r="I63" s="112">
        <f>SUM(I40:I59)</f>
        <v>5390</v>
      </c>
      <c r="J63" s="111"/>
      <c r="K63" s="111"/>
      <c r="L63" s="111"/>
      <c r="M63" s="111"/>
      <c r="N63" s="2"/>
      <c r="O63" s="2"/>
    </row>
    <row r="64" spans="1:15" ht="15" customHeight="1" x14ac:dyDescent="0.25">
      <c r="A64" s="18"/>
      <c r="B64" s="113"/>
      <c r="C64" s="114"/>
      <c r="D64" s="115"/>
      <c r="E64" s="116"/>
      <c r="F64" s="117" t="s">
        <v>27</v>
      </c>
      <c r="G64" s="117"/>
      <c r="H64" s="188">
        <f>SUM(I62:I63)</f>
        <v>13040</v>
      </c>
      <c r="I64" s="189"/>
      <c r="J64" s="118"/>
      <c r="K64" s="118"/>
      <c r="L64" s="118"/>
      <c r="M64" s="118"/>
      <c r="N64" s="12"/>
      <c r="O64" s="12"/>
    </row>
    <row r="65" spans="1:15" ht="14.25" customHeight="1" thickBot="1" x14ac:dyDescent="0.3">
      <c r="A65" s="18"/>
      <c r="B65" s="119"/>
      <c r="C65" s="120"/>
      <c r="D65" s="121"/>
      <c r="E65" s="122"/>
      <c r="F65" s="123"/>
      <c r="G65" s="124" t="s">
        <v>28</v>
      </c>
      <c r="H65" s="124"/>
      <c r="I65" s="125"/>
      <c r="J65" s="126"/>
      <c r="K65" s="126"/>
      <c r="L65" s="126"/>
      <c r="M65" s="126"/>
      <c r="N65" s="127"/>
    </row>
    <row r="66" spans="1:15" ht="21" customHeight="1" x14ac:dyDescent="0.25">
      <c r="A66" s="18"/>
      <c r="B66" s="128"/>
      <c r="C66" s="128"/>
      <c r="D66" s="129"/>
      <c r="E66" s="129"/>
      <c r="F66" s="129"/>
      <c r="G66" s="129"/>
      <c r="H66" s="129"/>
      <c r="I66" s="130"/>
      <c r="J66" s="131"/>
      <c r="K66" s="131"/>
      <c r="L66" s="131"/>
      <c r="M66" s="131"/>
      <c r="N66" s="18"/>
    </row>
    <row r="67" spans="1:15" ht="4.5" customHeight="1" x14ac:dyDescent="0.25">
      <c r="B67" s="132"/>
      <c r="C67" s="132"/>
      <c r="D67" s="132"/>
      <c r="E67" s="132"/>
      <c r="F67" s="132"/>
      <c r="G67" s="132"/>
      <c r="H67" s="132"/>
      <c r="I67" s="132"/>
      <c r="J67" s="133"/>
      <c r="K67" s="133"/>
      <c r="L67" s="133"/>
      <c r="M67" s="133"/>
    </row>
    <row r="68" spans="1:15" ht="15.75" x14ac:dyDescent="0.25">
      <c r="A68" s="134"/>
      <c r="B68" s="197" t="s">
        <v>57</v>
      </c>
      <c r="C68" s="198"/>
      <c r="D68" s="198"/>
      <c r="E68" s="198"/>
      <c r="F68" s="198"/>
      <c r="G68" s="198"/>
      <c r="H68" s="198"/>
      <c r="I68" s="199"/>
      <c r="J68" s="135"/>
      <c r="K68" s="135"/>
      <c r="L68" s="135"/>
      <c r="M68" s="135"/>
    </row>
    <row r="69" spans="1:15" ht="19.5" customHeight="1" x14ac:dyDescent="0.25">
      <c r="B69" s="217" t="s">
        <v>30</v>
      </c>
      <c r="C69" s="218"/>
      <c r="D69" s="218"/>
      <c r="E69" s="218"/>
      <c r="F69" s="218"/>
      <c r="G69" s="136" t="s">
        <v>31</v>
      </c>
      <c r="H69" s="136"/>
      <c r="I69" s="137" t="s">
        <v>6</v>
      </c>
      <c r="J69" s="138"/>
      <c r="K69" s="138"/>
      <c r="L69" s="138"/>
      <c r="M69" s="138"/>
    </row>
    <row r="70" spans="1:15" s="139" customFormat="1" ht="11.45" customHeight="1" x14ac:dyDescent="0.25">
      <c r="B70" s="219"/>
      <c r="C70" s="220"/>
      <c r="D70" s="220"/>
      <c r="E70" s="220"/>
      <c r="F70" s="140"/>
      <c r="G70" s="141"/>
      <c r="H70" s="142"/>
      <c r="I70" s="143"/>
      <c r="J70" s="144"/>
      <c r="K70" s="144"/>
      <c r="L70" s="144"/>
      <c r="M70" s="144"/>
      <c r="O70" s="145"/>
    </row>
    <row r="71" spans="1:15" s="139" customFormat="1" ht="11.45" customHeight="1" x14ac:dyDescent="0.25">
      <c r="B71" s="172"/>
      <c r="C71" s="173"/>
      <c r="D71" s="173"/>
      <c r="E71" s="173"/>
      <c r="F71" s="146"/>
      <c r="G71" s="147"/>
      <c r="H71" s="148"/>
      <c r="I71" s="149"/>
      <c r="J71" s="144"/>
      <c r="K71" s="144"/>
      <c r="L71" s="144"/>
      <c r="M71" s="144"/>
      <c r="O71" s="145"/>
    </row>
    <row r="72" spans="1:15" s="139" customFormat="1" ht="11.45" customHeight="1" x14ac:dyDescent="0.25">
      <c r="B72" s="172"/>
      <c r="C72" s="173"/>
      <c r="D72" s="173"/>
      <c r="E72" s="173"/>
      <c r="F72" s="146"/>
      <c r="G72" s="150"/>
      <c r="H72" s="148"/>
      <c r="I72" s="149"/>
      <c r="J72" s="144"/>
      <c r="K72" s="144"/>
      <c r="L72" s="144"/>
      <c r="M72" s="144"/>
      <c r="O72" s="145"/>
    </row>
    <row r="73" spans="1:15" s="139" customFormat="1" ht="11.45" customHeight="1" x14ac:dyDescent="0.25">
      <c r="B73" s="172"/>
      <c r="C73" s="173"/>
      <c r="D73" s="173"/>
      <c r="E73" s="173"/>
      <c r="F73" s="146"/>
      <c r="G73" s="151"/>
      <c r="H73" s="148"/>
      <c r="I73" s="149"/>
      <c r="J73" s="144"/>
      <c r="K73" s="144"/>
      <c r="L73" s="144" t="s">
        <v>48</v>
      </c>
      <c r="M73" s="144"/>
      <c r="O73" s="145"/>
    </row>
    <row r="74" spans="1:15" s="139" customFormat="1" ht="11.45" customHeight="1" x14ac:dyDescent="0.25">
      <c r="B74" s="172"/>
      <c r="C74" s="173"/>
      <c r="D74" s="173"/>
      <c r="E74" s="173"/>
      <c r="F74" s="146"/>
      <c r="G74" s="151"/>
      <c r="H74" s="148"/>
      <c r="I74" s="149"/>
      <c r="J74" s="144"/>
      <c r="K74" s="144"/>
      <c r="L74" s="144"/>
      <c r="M74" s="144"/>
      <c r="O74" s="145"/>
    </row>
    <row r="75" spans="1:15" s="139" customFormat="1" ht="11.45" customHeight="1" x14ac:dyDescent="0.25">
      <c r="B75" s="172"/>
      <c r="C75" s="173"/>
      <c r="D75" s="173"/>
      <c r="E75" s="173"/>
      <c r="F75" s="146"/>
      <c r="G75" s="151"/>
      <c r="H75" s="148"/>
      <c r="I75" s="149"/>
      <c r="J75" s="144"/>
      <c r="K75" s="144"/>
      <c r="L75" s="144"/>
      <c r="M75" s="144"/>
      <c r="O75" s="145"/>
    </row>
    <row r="76" spans="1:15" s="139" customFormat="1" ht="11.45" customHeight="1" x14ac:dyDescent="0.25">
      <c r="B76" s="172"/>
      <c r="C76" s="173"/>
      <c r="D76" s="173"/>
      <c r="E76" s="173"/>
      <c r="F76" s="146"/>
      <c r="G76" s="151"/>
      <c r="H76" s="148"/>
      <c r="I76" s="149"/>
      <c r="J76" s="144"/>
      <c r="K76" s="144"/>
      <c r="L76" s="144"/>
      <c r="M76" s="144"/>
      <c r="O76" s="145"/>
    </row>
    <row r="77" spans="1:15" s="139" customFormat="1" ht="11.45" customHeight="1" x14ac:dyDescent="0.25">
      <c r="B77" s="172"/>
      <c r="C77" s="173"/>
      <c r="D77" s="173"/>
      <c r="E77" s="173"/>
      <c r="F77" s="146"/>
      <c r="G77" s="151"/>
      <c r="H77" s="148"/>
      <c r="I77" s="149"/>
      <c r="J77" s="144"/>
      <c r="K77" s="144"/>
      <c r="L77" s="144"/>
      <c r="M77" s="144"/>
      <c r="O77" s="145"/>
    </row>
    <row r="78" spans="1:15" s="139" customFormat="1" ht="11.45" customHeight="1" x14ac:dyDescent="0.25">
      <c r="B78" s="172"/>
      <c r="C78" s="173"/>
      <c r="D78" s="173"/>
      <c r="E78" s="173"/>
      <c r="F78" s="146"/>
      <c r="G78" s="151"/>
      <c r="H78" s="148"/>
      <c r="I78" s="149"/>
      <c r="J78" s="144"/>
      <c r="K78" s="144"/>
      <c r="L78" s="144"/>
      <c r="M78" s="144"/>
      <c r="O78" s="145"/>
    </row>
    <row r="79" spans="1:15" s="139" customFormat="1" ht="11.45" customHeight="1" x14ac:dyDescent="0.25">
      <c r="B79" s="172"/>
      <c r="C79" s="173"/>
      <c r="D79" s="173"/>
      <c r="E79" s="173"/>
      <c r="F79" s="146"/>
      <c r="G79" s="151"/>
      <c r="H79" s="148"/>
      <c r="I79" s="149"/>
      <c r="J79" s="144"/>
      <c r="K79" s="144"/>
      <c r="L79" s="144"/>
      <c r="M79" s="144"/>
      <c r="O79" s="145"/>
    </row>
    <row r="80" spans="1:15" s="139" customFormat="1" ht="11.45" customHeight="1" x14ac:dyDescent="0.25">
      <c r="B80" s="172"/>
      <c r="C80" s="173"/>
      <c r="D80" s="173"/>
      <c r="E80" s="173"/>
      <c r="F80" s="146"/>
      <c r="G80" s="151"/>
      <c r="H80" s="148"/>
      <c r="I80" s="149"/>
      <c r="J80" s="144"/>
      <c r="K80" s="144"/>
      <c r="L80" s="144"/>
      <c r="M80" s="144"/>
      <c r="O80" s="145"/>
    </row>
    <row r="81" spans="2:15" s="139" customFormat="1" ht="11.45" customHeight="1" x14ac:dyDescent="0.25">
      <c r="B81" s="172"/>
      <c r="C81" s="173"/>
      <c r="D81" s="173"/>
      <c r="E81" s="173"/>
      <c r="F81" s="146"/>
      <c r="G81" s="151"/>
      <c r="H81" s="148"/>
      <c r="I81" s="149"/>
      <c r="J81" s="144"/>
      <c r="K81" s="144"/>
      <c r="L81" s="144"/>
      <c r="M81" s="144"/>
      <c r="O81" s="145"/>
    </row>
    <row r="82" spans="2:15" s="139" customFormat="1" ht="11.45" customHeight="1" x14ac:dyDescent="0.25">
      <c r="B82" s="172"/>
      <c r="C82" s="173"/>
      <c r="D82" s="173"/>
      <c r="E82" s="173"/>
      <c r="F82" s="146"/>
      <c r="G82" s="151"/>
      <c r="H82" s="148"/>
      <c r="I82" s="149"/>
      <c r="J82" s="144"/>
      <c r="K82" s="144"/>
      <c r="L82" s="144"/>
      <c r="M82" s="144"/>
      <c r="O82" s="145"/>
    </row>
    <row r="83" spans="2:15" s="139" customFormat="1" ht="11.45" customHeight="1" x14ac:dyDescent="0.25">
      <c r="B83" s="172"/>
      <c r="C83" s="173"/>
      <c r="D83" s="173"/>
      <c r="E83" s="173"/>
      <c r="F83" s="146"/>
      <c r="G83" s="151"/>
      <c r="H83" s="148"/>
      <c r="I83" s="149"/>
      <c r="J83" s="144"/>
      <c r="K83" s="144"/>
      <c r="L83" s="144"/>
      <c r="M83" s="144"/>
      <c r="O83" s="145"/>
    </row>
    <row r="84" spans="2:15" s="139" customFormat="1" ht="11.45" customHeight="1" x14ac:dyDescent="0.25">
      <c r="B84" s="172"/>
      <c r="C84" s="173"/>
      <c r="D84" s="173"/>
      <c r="E84" s="173"/>
      <c r="F84" s="146"/>
      <c r="G84" s="151"/>
      <c r="H84" s="148"/>
      <c r="I84" s="149"/>
      <c r="J84" s="144"/>
      <c r="K84" s="144"/>
      <c r="L84" s="144"/>
      <c r="M84" s="144"/>
      <c r="O84" s="145"/>
    </row>
    <row r="85" spans="2:15" s="139" customFormat="1" ht="11.45" customHeight="1" x14ac:dyDescent="0.25">
      <c r="B85" s="172"/>
      <c r="C85" s="173"/>
      <c r="D85" s="173"/>
      <c r="E85" s="173"/>
      <c r="F85" s="146"/>
      <c r="G85" s="151"/>
      <c r="H85" s="148"/>
      <c r="I85" s="149"/>
      <c r="J85" s="144"/>
      <c r="K85" s="144"/>
      <c r="L85" s="144"/>
      <c r="M85" s="144"/>
      <c r="O85" s="145"/>
    </row>
    <row r="86" spans="2:15" s="139" customFormat="1" ht="11.45" customHeight="1" x14ac:dyDescent="0.25">
      <c r="B86" s="172"/>
      <c r="C86" s="173"/>
      <c r="D86" s="173"/>
      <c r="E86" s="173"/>
      <c r="F86" s="146"/>
      <c r="G86" s="151"/>
      <c r="H86" s="148"/>
      <c r="I86" s="149"/>
      <c r="J86" s="144"/>
      <c r="K86" s="144"/>
      <c r="L86" s="144"/>
      <c r="M86" s="144"/>
      <c r="O86" s="145"/>
    </row>
    <row r="87" spans="2:15" s="139" customFormat="1" ht="11.45" customHeight="1" x14ac:dyDescent="0.25">
      <c r="B87" s="172"/>
      <c r="C87" s="173"/>
      <c r="D87" s="173"/>
      <c r="E87" s="173"/>
      <c r="F87" s="146"/>
      <c r="G87" s="151"/>
      <c r="H87" s="148"/>
      <c r="I87" s="149"/>
      <c r="J87" s="144"/>
      <c r="K87" s="144"/>
      <c r="L87" s="144"/>
      <c r="M87" s="144"/>
      <c r="O87" s="145"/>
    </row>
    <row r="88" spans="2:15" s="139" customFormat="1" ht="11.45" customHeight="1" x14ac:dyDescent="0.25">
      <c r="B88" s="172"/>
      <c r="C88" s="173"/>
      <c r="D88" s="173"/>
      <c r="E88" s="173"/>
      <c r="F88" s="146"/>
      <c r="G88" s="151"/>
      <c r="H88" s="148"/>
      <c r="I88" s="149"/>
      <c r="J88" s="144"/>
      <c r="K88" s="144"/>
      <c r="L88" s="144"/>
      <c r="M88" s="144"/>
      <c r="O88" s="145"/>
    </row>
    <row r="89" spans="2:15" s="139" customFormat="1" ht="11.45" customHeight="1" x14ac:dyDescent="0.25">
      <c r="B89" s="172"/>
      <c r="C89" s="173"/>
      <c r="D89" s="173"/>
      <c r="E89" s="173"/>
      <c r="F89" s="146"/>
      <c r="G89" s="151"/>
      <c r="H89" s="148"/>
      <c r="I89" s="149"/>
      <c r="J89" s="144"/>
      <c r="K89" s="144"/>
      <c r="L89" s="144"/>
      <c r="M89" s="144"/>
      <c r="O89" s="145"/>
    </row>
    <row r="90" spans="2:15" s="139" customFormat="1" ht="11.45" customHeight="1" x14ac:dyDescent="0.25">
      <c r="B90" s="172"/>
      <c r="C90" s="173"/>
      <c r="D90" s="173"/>
      <c r="E90" s="173"/>
      <c r="F90" s="146"/>
      <c r="G90" s="151"/>
      <c r="H90" s="148"/>
      <c r="I90" s="149"/>
      <c r="J90" s="144"/>
      <c r="K90" s="144"/>
      <c r="L90" s="144"/>
      <c r="M90" s="144"/>
      <c r="O90" s="145"/>
    </row>
    <row r="91" spans="2:15" s="139" customFormat="1" ht="11.45" customHeight="1" x14ac:dyDescent="0.25">
      <c r="B91" s="172"/>
      <c r="C91" s="173"/>
      <c r="D91" s="173"/>
      <c r="E91" s="173"/>
      <c r="F91" s="146"/>
      <c r="G91" s="151"/>
      <c r="H91" s="148"/>
      <c r="I91" s="149"/>
      <c r="J91" s="144"/>
      <c r="K91" s="144"/>
      <c r="L91" s="144"/>
      <c r="M91" s="144"/>
      <c r="O91" s="145"/>
    </row>
    <row r="92" spans="2:15" s="139" customFormat="1" ht="11.45" customHeight="1" x14ac:dyDescent="0.25">
      <c r="B92" s="172"/>
      <c r="C92" s="173"/>
      <c r="D92" s="173"/>
      <c r="E92" s="173"/>
      <c r="F92" s="146"/>
      <c r="G92" s="151"/>
      <c r="H92" s="148"/>
      <c r="I92" s="149"/>
      <c r="J92" s="144"/>
      <c r="K92" s="144"/>
      <c r="L92" s="144"/>
      <c r="M92" s="144"/>
      <c r="O92" s="145"/>
    </row>
    <row r="93" spans="2:15" s="139" customFormat="1" ht="11.45" customHeight="1" x14ac:dyDescent="0.25">
      <c r="B93" s="241"/>
      <c r="C93" s="242"/>
      <c r="D93" s="242"/>
      <c r="E93" s="242"/>
      <c r="F93" s="146"/>
      <c r="G93" s="152"/>
      <c r="H93" s="148"/>
      <c r="I93" s="153"/>
      <c r="J93" s="144"/>
      <c r="K93" s="144"/>
      <c r="L93" s="144"/>
      <c r="M93" s="144"/>
      <c r="O93" s="145"/>
    </row>
    <row r="94" spans="2:15" s="139" customFormat="1" ht="15.6" customHeight="1" x14ac:dyDescent="0.25">
      <c r="B94" s="243"/>
      <c r="C94" s="244"/>
      <c r="D94" s="244"/>
      <c r="E94" s="244"/>
      <c r="F94" s="244"/>
      <c r="G94" s="244"/>
      <c r="H94" s="245">
        <f>SUM(I70:I93)</f>
        <v>0</v>
      </c>
      <c r="I94" s="246"/>
      <c r="J94" s="154"/>
      <c r="K94" s="154"/>
      <c r="L94" s="154"/>
      <c r="M94" s="154"/>
      <c r="O94" s="145"/>
    </row>
    <row r="95" spans="2:15" s="139" customFormat="1" ht="6" customHeight="1" x14ac:dyDescent="0.25">
      <c r="B95" s="155"/>
      <c r="C95" s="156"/>
      <c r="D95" s="157"/>
      <c r="E95" s="157"/>
      <c r="F95" s="157"/>
      <c r="G95" s="157"/>
      <c r="H95" s="157"/>
      <c r="I95" s="154"/>
      <c r="J95" s="154"/>
      <c r="K95" s="154"/>
      <c r="L95" s="154"/>
      <c r="M95" s="154"/>
      <c r="O95" s="145"/>
    </row>
    <row r="96" spans="2:15" ht="15.75" x14ac:dyDescent="0.25">
      <c r="B96" s="227" t="s">
        <v>52</v>
      </c>
      <c r="C96" s="228"/>
      <c r="D96" s="228"/>
      <c r="E96" s="228"/>
      <c r="F96" s="228"/>
      <c r="G96" s="228"/>
      <c r="H96" s="228"/>
      <c r="I96" s="229"/>
      <c r="J96" s="135"/>
      <c r="K96" s="135"/>
      <c r="L96" s="135"/>
      <c r="M96" s="135"/>
    </row>
    <row r="97" spans="2:15" ht="15.75" x14ac:dyDescent="0.25">
      <c r="B97" s="230"/>
      <c r="C97" s="179" t="s">
        <v>29</v>
      </c>
      <c r="D97" s="179"/>
      <c r="E97" s="179"/>
      <c r="F97" s="179"/>
      <c r="G97" s="180" t="s">
        <v>55</v>
      </c>
      <c r="H97" s="180"/>
      <c r="I97" s="181" t="s">
        <v>56</v>
      </c>
      <c r="J97" s="135"/>
      <c r="K97" s="135"/>
      <c r="L97" s="135"/>
      <c r="M97" s="135"/>
      <c r="O97" s="19"/>
    </row>
    <row r="98" spans="2:15" ht="19.5" customHeight="1" x14ac:dyDescent="0.25">
      <c r="B98" s="231"/>
      <c r="C98" s="158" t="s">
        <v>32</v>
      </c>
      <c r="D98" s="158" t="s">
        <v>53</v>
      </c>
      <c r="E98" s="247" t="s">
        <v>54</v>
      </c>
      <c r="F98" s="248"/>
      <c r="G98" s="180"/>
      <c r="H98" s="180"/>
      <c r="I98" s="182"/>
      <c r="J98" s="135"/>
      <c r="K98" s="135"/>
      <c r="L98" s="135"/>
      <c r="M98" s="135"/>
      <c r="O98" s="19"/>
    </row>
    <row r="99" spans="2:15" ht="13.5" customHeight="1" x14ac:dyDescent="0.25">
      <c r="B99" s="159" t="s">
        <v>34</v>
      </c>
      <c r="C99" s="160"/>
      <c r="D99" s="161"/>
      <c r="E99" s="223"/>
      <c r="F99" s="224"/>
      <c r="G99" s="225">
        <f>(I23/F18)+(I23*0.05)</f>
        <v>550</v>
      </c>
      <c r="H99" s="225"/>
      <c r="I99" s="162">
        <f>C99+D99+E99+G99</f>
        <v>550</v>
      </c>
      <c r="J99" s="163"/>
      <c r="K99" s="163"/>
      <c r="L99" s="163"/>
      <c r="M99" s="163"/>
      <c r="O99" s="19"/>
    </row>
    <row r="100" spans="2:15" ht="13.5" customHeight="1" x14ac:dyDescent="0.25">
      <c r="B100" s="159" t="s">
        <v>35</v>
      </c>
      <c r="C100" s="160"/>
      <c r="D100" s="161"/>
      <c r="E100" s="223"/>
      <c r="F100" s="224"/>
      <c r="G100" s="225">
        <f>IF(F18&lt;2,0,((I23/F18))+(I23*0.05))</f>
        <v>550</v>
      </c>
      <c r="H100" s="225"/>
      <c r="I100" s="162">
        <f t="shared" ref="I100:I106" si="1">C100+D100+E100+G100</f>
        <v>550</v>
      </c>
      <c r="J100" s="163"/>
      <c r="K100" s="163"/>
      <c r="L100" s="163"/>
      <c r="M100" s="163"/>
      <c r="O100" s="19"/>
    </row>
    <row r="101" spans="2:15" ht="13.5" customHeight="1" x14ac:dyDescent="0.25">
      <c r="B101" s="159" t="s">
        <v>36</v>
      </c>
      <c r="C101" s="160"/>
      <c r="D101" s="161"/>
      <c r="E101" s="223"/>
      <c r="F101" s="224"/>
      <c r="G101" s="225">
        <f>IF(F18&lt;3,0,((I23/F18))+(I23*0.05))</f>
        <v>0</v>
      </c>
      <c r="H101" s="225"/>
      <c r="I101" s="162">
        <f t="shared" si="1"/>
        <v>0</v>
      </c>
      <c r="J101" s="163"/>
      <c r="K101" s="163"/>
      <c r="L101" s="163"/>
      <c r="M101" s="163"/>
      <c r="O101" s="19"/>
    </row>
    <row r="102" spans="2:15" ht="13.5" customHeight="1" x14ac:dyDescent="0.25">
      <c r="B102" s="159" t="s">
        <v>36</v>
      </c>
      <c r="C102" s="160"/>
      <c r="D102" s="161"/>
      <c r="E102" s="223"/>
      <c r="F102" s="224"/>
      <c r="G102" s="225">
        <f>IF(F18&lt;4,0,((I23/F18))+(I23*0.05))</f>
        <v>0</v>
      </c>
      <c r="H102" s="225"/>
      <c r="I102" s="162">
        <f t="shared" si="1"/>
        <v>0</v>
      </c>
      <c r="J102" s="164"/>
      <c r="K102" s="164"/>
      <c r="L102" s="164"/>
      <c r="M102" s="164"/>
      <c r="O102" s="19"/>
    </row>
    <row r="103" spans="2:15" ht="13.5" customHeight="1" x14ac:dyDescent="0.25">
      <c r="B103" s="159" t="s">
        <v>36</v>
      </c>
      <c r="C103" s="160"/>
      <c r="D103" s="161"/>
      <c r="E103" s="223"/>
      <c r="F103" s="224"/>
      <c r="G103" s="225">
        <f>IF(F18&lt;5,0,((I23/F18))+(I23*0.05))</f>
        <v>0</v>
      </c>
      <c r="H103" s="225"/>
      <c r="I103" s="162">
        <f t="shared" si="1"/>
        <v>0</v>
      </c>
      <c r="J103" s="163"/>
      <c r="K103" s="163"/>
      <c r="L103" s="163"/>
      <c r="M103" s="163"/>
      <c r="O103" s="19"/>
    </row>
    <row r="104" spans="2:15" ht="13.5" customHeight="1" x14ac:dyDescent="0.25">
      <c r="B104" s="159" t="s">
        <v>36</v>
      </c>
      <c r="C104" s="160"/>
      <c r="D104" s="161"/>
      <c r="E104" s="223"/>
      <c r="F104" s="224"/>
      <c r="G104" s="225">
        <f>IF(F18&lt;6,0,((I23/F18))+(I23*0.05))</f>
        <v>0</v>
      </c>
      <c r="H104" s="225"/>
      <c r="I104" s="162">
        <f t="shared" si="1"/>
        <v>0</v>
      </c>
      <c r="J104" s="163"/>
      <c r="K104" s="163"/>
      <c r="L104" s="163"/>
      <c r="M104" s="163"/>
      <c r="O104" s="19"/>
    </row>
    <row r="105" spans="2:15" ht="13.5" customHeight="1" x14ac:dyDescent="0.25">
      <c r="B105" s="159" t="s">
        <v>36</v>
      </c>
      <c r="C105" s="160"/>
      <c r="D105" s="161"/>
      <c r="E105" s="223"/>
      <c r="F105" s="224"/>
      <c r="G105" s="225">
        <f>IF(F18&lt;7,0,((I23/F18))+(I23*0.05))</f>
        <v>0</v>
      </c>
      <c r="H105" s="225"/>
      <c r="I105" s="162">
        <f t="shared" si="1"/>
        <v>0</v>
      </c>
      <c r="O105" s="19"/>
    </row>
    <row r="106" spans="2:15" ht="13.5" customHeight="1" x14ac:dyDescent="0.25">
      <c r="B106" s="159" t="s">
        <v>36</v>
      </c>
      <c r="C106" s="160"/>
      <c r="D106" s="161"/>
      <c r="E106" s="223"/>
      <c r="F106" s="224"/>
      <c r="G106" s="225">
        <f>IF(F18&lt;8,0,((I23/F18))+(I23*0.05))</f>
        <v>0</v>
      </c>
      <c r="H106" s="225"/>
      <c r="I106" s="162">
        <f t="shared" si="1"/>
        <v>0</v>
      </c>
      <c r="O106" s="19"/>
    </row>
    <row r="107" spans="2:15" ht="15.75" x14ac:dyDescent="0.25">
      <c r="B107" s="166"/>
      <c r="E107" s="226"/>
      <c r="F107" s="226"/>
      <c r="G107" s="226"/>
      <c r="H107" s="226"/>
      <c r="I107" s="226"/>
      <c r="O107" s="19"/>
    </row>
    <row r="108" spans="2:15" ht="15.75" x14ac:dyDescent="0.25">
      <c r="B108" s="174" t="s">
        <v>64</v>
      </c>
      <c r="C108" s="175"/>
      <c r="D108" s="175"/>
      <c r="E108" s="175"/>
      <c r="F108" s="175"/>
      <c r="G108" s="175"/>
      <c r="H108" s="175"/>
      <c r="I108" s="175"/>
      <c r="O108" s="19"/>
    </row>
    <row r="109" spans="2:15" ht="15.75" x14ac:dyDescent="0.25">
      <c r="B109" s="175"/>
      <c r="C109" s="175"/>
      <c r="D109" s="175"/>
      <c r="E109" s="175"/>
      <c r="F109" s="175"/>
      <c r="G109" s="175"/>
      <c r="H109" s="175"/>
      <c r="I109" s="175"/>
      <c r="O109" s="19"/>
    </row>
    <row r="110" spans="2:15" ht="27" customHeight="1" x14ac:dyDescent="0.25">
      <c r="B110" s="175"/>
      <c r="C110" s="175"/>
      <c r="D110" s="175"/>
      <c r="E110" s="175"/>
      <c r="F110" s="175"/>
      <c r="G110" s="175"/>
      <c r="H110" s="175"/>
      <c r="I110" s="175"/>
      <c r="O110" s="19"/>
    </row>
    <row r="111" spans="2:15" ht="15.75" x14ac:dyDescent="0.25">
      <c r="B111" s="170" t="s">
        <v>65</v>
      </c>
      <c r="C111" s="171"/>
      <c r="D111" s="171"/>
      <c r="E111" s="171"/>
      <c r="F111" s="171"/>
      <c r="G111" s="171"/>
      <c r="H111" s="167"/>
      <c r="I111" s="167"/>
      <c r="J111" s="167"/>
      <c r="K111" s="19"/>
      <c r="L111" s="19"/>
      <c r="M111" s="19"/>
      <c r="O111" s="19"/>
    </row>
    <row r="112" spans="2:15" ht="15.75" x14ac:dyDescent="0.25">
      <c r="K112" s="19"/>
      <c r="L112" s="19"/>
      <c r="M112" s="19"/>
      <c r="O112" s="19"/>
    </row>
    <row r="113" spans="2:15" ht="15.75" x14ac:dyDescent="0.25">
      <c r="B113" s="168" t="s">
        <v>66</v>
      </c>
      <c r="K113" s="19"/>
      <c r="L113" s="19"/>
      <c r="M113" s="19"/>
      <c r="O113" s="19"/>
    </row>
    <row r="114" spans="2:15" ht="15.75" x14ac:dyDescent="0.25">
      <c r="K114" s="19"/>
      <c r="L114" s="19"/>
      <c r="M114" s="19"/>
      <c r="O114" s="19"/>
    </row>
    <row r="115" spans="2:15" ht="15.75" x14ac:dyDescent="0.25">
      <c r="K115" s="19"/>
      <c r="L115" s="19"/>
      <c r="M115" s="19"/>
      <c r="O115" s="19"/>
    </row>
    <row r="116" spans="2:15" ht="15.75" x14ac:dyDescent="0.25">
      <c r="K116" s="19"/>
      <c r="L116" s="19"/>
      <c r="M116" s="19"/>
      <c r="O116" s="19"/>
    </row>
    <row r="117" spans="2:15" ht="15.75" x14ac:dyDescent="0.25">
      <c r="K117" s="19"/>
      <c r="L117" s="19"/>
      <c r="M117" s="19"/>
      <c r="O117" s="19"/>
    </row>
    <row r="118" spans="2:15" ht="15.75" x14ac:dyDescent="0.25">
      <c r="K118" s="19"/>
      <c r="L118" s="19"/>
      <c r="M118" s="19"/>
      <c r="O118" s="19"/>
    </row>
    <row r="119" spans="2:15" ht="15.75" x14ac:dyDescent="0.25">
      <c r="K119" s="19"/>
      <c r="L119" s="19"/>
      <c r="M119" s="19"/>
      <c r="O119" s="19"/>
    </row>
    <row r="120" spans="2:15" ht="15.75" x14ac:dyDescent="0.25">
      <c r="K120" s="19"/>
      <c r="L120" s="19"/>
      <c r="M120" s="19"/>
      <c r="O120" s="19"/>
    </row>
    <row r="121" spans="2:15" ht="15.75" x14ac:dyDescent="0.25">
      <c r="K121" s="19"/>
      <c r="L121" s="19"/>
      <c r="M121" s="19"/>
      <c r="O121" s="19"/>
    </row>
    <row r="122" spans="2:15" ht="15.75" x14ac:dyDescent="0.25">
      <c r="K122" s="19"/>
      <c r="L122" s="19"/>
      <c r="M122" s="19"/>
      <c r="O122" s="19"/>
    </row>
    <row r="123" spans="2:15" ht="15.75" x14ac:dyDescent="0.25">
      <c r="K123" s="19"/>
      <c r="L123" s="19"/>
      <c r="M123" s="19"/>
      <c r="O123" s="19"/>
    </row>
    <row r="124" spans="2:15" ht="15.75" x14ac:dyDescent="0.25">
      <c r="J124" s="19"/>
      <c r="K124" s="19"/>
      <c r="L124" s="19"/>
      <c r="M124" s="19"/>
      <c r="O124" s="19"/>
    </row>
    <row r="125" spans="2:15" ht="15.75" x14ac:dyDescent="0.25">
      <c r="J125" s="19"/>
      <c r="K125" s="19"/>
      <c r="L125" s="19"/>
      <c r="M125" s="19"/>
      <c r="O125" s="19"/>
    </row>
    <row r="126" spans="2:15" ht="15.75" x14ac:dyDescent="0.25">
      <c r="J126" s="19"/>
      <c r="K126" s="19"/>
      <c r="L126" s="19"/>
      <c r="M126" s="19"/>
      <c r="O126" s="19"/>
    </row>
    <row r="127" spans="2:15" ht="15.75" x14ac:dyDescent="0.25">
      <c r="J127" s="19"/>
      <c r="K127" s="19"/>
      <c r="L127" s="19"/>
      <c r="M127" s="19"/>
      <c r="O127" s="19"/>
    </row>
    <row r="128" spans="2:15" ht="15.75" x14ac:dyDescent="0.25">
      <c r="J128" s="19"/>
      <c r="K128" s="19"/>
      <c r="L128" s="19"/>
      <c r="M128" s="19"/>
      <c r="O128" s="19"/>
    </row>
    <row r="129" s="19" customFormat="1" ht="15.75" x14ac:dyDescent="0.25"/>
    <row r="130" s="19" customFormat="1" ht="15.75" x14ac:dyDescent="0.25"/>
    <row r="131" s="19" customFormat="1" ht="15.75" x14ac:dyDescent="0.25"/>
    <row r="132" s="19" customFormat="1" ht="15.75" x14ac:dyDescent="0.25"/>
    <row r="133" s="19" customFormat="1" ht="15.75" x14ac:dyDescent="0.25"/>
    <row r="134" s="19" customFormat="1" ht="15.75" x14ac:dyDescent="0.25"/>
    <row r="135" s="19" customFormat="1" ht="15.75" x14ac:dyDescent="0.25"/>
    <row r="136" s="19" customFormat="1" ht="15.75" x14ac:dyDescent="0.25"/>
    <row r="137" s="19" customFormat="1" ht="15.75" x14ac:dyDescent="0.25"/>
    <row r="138" s="19" customFormat="1" ht="15.75" x14ac:dyDescent="0.25"/>
    <row r="139" s="19" customFormat="1" ht="15.75" x14ac:dyDescent="0.25"/>
    <row r="140" s="19" customFormat="1" ht="15.75" x14ac:dyDescent="0.25"/>
    <row r="141" s="19" customFormat="1" ht="15.75" x14ac:dyDescent="0.25"/>
    <row r="142" s="19" customFormat="1" ht="15.75" x14ac:dyDescent="0.25"/>
    <row r="143" s="19" customFormat="1" ht="15.75" x14ac:dyDescent="0.25"/>
    <row r="144" s="19" customFormat="1" ht="15.75" x14ac:dyDescent="0.25"/>
    <row r="145" s="19" customFormat="1" ht="15.75" x14ac:dyDescent="0.25"/>
    <row r="146" s="19" customFormat="1" ht="15.75" x14ac:dyDescent="0.25"/>
    <row r="147" s="19" customFormat="1" ht="15.75" x14ac:dyDescent="0.25"/>
    <row r="148" s="19" customFormat="1" ht="15.75" x14ac:dyDescent="0.25"/>
    <row r="149" s="19" customFormat="1" ht="15.75" x14ac:dyDescent="0.25"/>
    <row r="150" s="19" customFormat="1" ht="15.75" x14ac:dyDescent="0.25"/>
    <row r="151" s="19" customFormat="1" ht="15.75" x14ac:dyDescent="0.25"/>
    <row r="152" s="19" customFormat="1" ht="15.75" x14ac:dyDescent="0.25"/>
    <row r="153" s="19" customFormat="1" ht="15.75" x14ac:dyDescent="0.25"/>
    <row r="154" s="19" customFormat="1" ht="15.75" x14ac:dyDescent="0.25"/>
    <row r="155" s="19" customFormat="1" ht="15.75" x14ac:dyDescent="0.25"/>
    <row r="156" s="19" customFormat="1" ht="15.75" x14ac:dyDescent="0.25"/>
    <row r="157" s="19" customFormat="1" ht="15.75" x14ac:dyDescent="0.25"/>
    <row r="158" s="19" customFormat="1" ht="15.75" x14ac:dyDescent="0.25"/>
    <row r="159" s="19" customFormat="1" ht="15.75" x14ac:dyDescent="0.25"/>
    <row r="160" s="19" customFormat="1" ht="15.75" x14ac:dyDescent="0.25"/>
    <row r="161" s="19" customFormat="1" ht="15.75" x14ac:dyDescent="0.25"/>
    <row r="162" s="19" customFormat="1" ht="15.75" x14ac:dyDescent="0.25"/>
    <row r="163" s="19" customFormat="1" ht="15.75" x14ac:dyDescent="0.25"/>
    <row r="164" s="19" customFormat="1" ht="15.75" x14ac:dyDescent="0.25"/>
    <row r="165" s="19" customFormat="1" ht="15.75" x14ac:dyDescent="0.25"/>
    <row r="166" s="19" customFormat="1" ht="15.75" x14ac:dyDescent="0.25"/>
    <row r="167" s="19" customFormat="1" ht="15.75" x14ac:dyDescent="0.25"/>
    <row r="168" s="19" customFormat="1" ht="15.75" x14ac:dyDescent="0.25"/>
    <row r="169" s="19" customFormat="1" ht="15.75" x14ac:dyDescent="0.25"/>
    <row r="170" s="19" customFormat="1" ht="15.75" x14ac:dyDescent="0.25"/>
    <row r="171" s="19" customFormat="1" ht="15.75" x14ac:dyDescent="0.25"/>
    <row r="172" s="19" customFormat="1" ht="15.75" x14ac:dyDescent="0.25"/>
    <row r="173" s="19" customFormat="1" ht="15.75" x14ac:dyDescent="0.25"/>
    <row r="174" s="19" customFormat="1" ht="15.75" x14ac:dyDescent="0.25"/>
    <row r="175" s="19" customFormat="1" ht="15.75" x14ac:dyDescent="0.25"/>
    <row r="176" s="19" customFormat="1" ht="15.75" x14ac:dyDescent="0.25"/>
    <row r="177" s="19" customFormat="1" ht="15.75" x14ac:dyDescent="0.25"/>
    <row r="178" s="19" customFormat="1" ht="15.75" x14ac:dyDescent="0.25"/>
    <row r="179" s="19" customFormat="1" ht="15.75" x14ac:dyDescent="0.25"/>
    <row r="180" s="19" customFormat="1" ht="15.75" x14ac:dyDescent="0.25"/>
    <row r="181" s="19" customFormat="1" ht="15.75" x14ac:dyDescent="0.25"/>
    <row r="182" s="19" customFormat="1" ht="15.75" x14ac:dyDescent="0.25"/>
    <row r="183" s="19" customFormat="1" ht="15.75" x14ac:dyDescent="0.25"/>
    <row r="184" s="19" customFormat="1" ht="15.75" x14ac:dyDescent="0.25"/>
    <row r="185" s="19" customFormat="1" ht="15.75" x14ac:dyDescent="0.25"/>
    <row r="186" s="19" customFormat="1" ht="15.75" x14ac:dyDescent="0.25"/>
    <row r="187" s="19" customFormat="1" ht="15.75" x14ac:dyDescent="0.25"/>
    <row r="188" s="19" customFormat="1" ht="15.75" x14ac:dyDescent="0.25"/>
    <row r="189" s="19" customFormat="1" ht="15.75" x14ac:dyDescent="0.25"/>
    <row r="190" s="19" customFormat="1" ht="15.75" x14ac:dyDescent="0.25"/>
    <row r="191" s="19" customFormat="1" ht="15.75" x14ac:dyDescent="0.25"/>
    <row r="192" s="19" customFormat="1" ht="15.75" x14ac:dyDescent="0.25"/>
    <row r="193" s="19" customFormat="1" ht="15.75" x14ac:dyDescent="0.25"/>
    <row r="194" s="19" customFormat="1" ht="15.75" x14ac:dyDescent="0.25"/>
    <row r="195" s="19" customFormat="1" ht="15.75" x14ac:dyDescent="0.25"/>
    <row r="196" s="19" customFormat="1" ht="15.75" x14ac:dyDescent="0.25"/>
    <row r="197" s="19" customFormat="1" ht="15.75" x14ac:dyDescent="0.25"/>
    <row r="198" s="19" customFormat="1" ht="15.75" x14ac:dyDescent="0.25"/>
    <row r="199" s="19" customFormat="1" ht="15.75" x14ac:dyDescent="0.25"/>
    <row r="200" s="19" customFormat="1" ht="15.75" x14ac:dyDescent="0.25"/>
    <row r="201" s="19" customFormat="1" ht="15.75" x14ac:dyDescent="0.25"/>
    <row r="202" s="19" customFormat="1" ht="15.75" x14ac:dyDescent="0.25"/>
    <row r="203" s="19" customFormat="1" ht="15.75" x14ac:dyDescent="0.25"/>
    <row r="204" s="19" customFormat="1" ht="15.75" x14ac:dyDescent="0.25"/>
    <row r="205" s="19" customFormat="1" ht="15.75" x14ac:dyDescent="0.25"/>
    <row r="206" s="19" customFormat="1" ht="15.75" x14ac:dyDescent="0.25"/>
    <row r="207" s="19" customFormat="1" ht="15.75" x14ac:dyDescent="0.25"/>
    <row r="208" s="19" customFormat="1" ht="15.75" x14ac:dyDescent="0.25"/>
    <row r="209" s="19" customFormat="1" ht="15.75" x14ac:dyDescent="0.25"/>
    <row r="210" s="19" customFormat="1" ht="15.75" x14ac:dyDescent="0.25"/>
    <row r="211" s="19" customFormat="1" ht="15.75" x14ac:dyDescent="0.25"/>
    <row r="212" s="19" customFormat="1" ht="15.75" x14ac:dyDescent="0.25"/>
    <row r="213" s="19" customFormat="1" ht="15.75" x14ac:dyDescent="0.25"/>
    <row r="214" s="19" customFormat="1" ht="15.75" x14ac:dyDescent="0.25"/>
    <row r="215" s="19" customFormat="1" ht="15.75" x14ac:dyDescent="0.25"/>
    <row r="216" s="19" customFormat="1" ht="15.75" x14ac:dyDescent="0.25"/>
    <row r="217" s="19" customFormat="1" ht="15.75" x14ac:dyDescent="0.25"/>
    <row r="218" s="19" customFormat="1" ht="15.75" x14ac:dyDescent="0.25"/>
    <row r="219" s="19" customFormat="1" ht="15.75" x14ac:dyDescent="0.25"/>
    <row r="220" s="19" customFormat="1" ht="15.75" x14ac:dyDescent="0.25"/>
    <row r="221" s="19" customFormat="1" ht="15.75" x14ac:dyDescent="0.25"/>
    <row r="222" s="19" customFormat="1" ht="15.75" x14ac:dyDescent="0.25"/>
    <row r="223" s="19" customFormat="1" ht="15.75" x14ac:dyDescent="0.25"/>
    <row r="224" s="19" customFormat="1" ht="15.75" x14ac:dyDescent="0.25"/>
    <row r="225" s="19" customFormat="1" ht="15.75" x14ac:dyDescent="0.25"/>
    <row r="226" s="19" customFormat="1" ht="15.75" x14ac:dyDescent="0.25"/>
    <row r="227" s="19" customFormat="1" ht="15.75" x14ac:dyDescent="0.25"/>
    <row r="228" s="19" customFormat="1" ht="15.75" x14ac:dyDescent="0.25"/>
    <row r="229" s="19" customFormat="1" ht="15.75" x14ac:dyDescent="0.25"/>
    <row r="230" s="19" customFormat="1" ht="15.75" x14ac:dyDescent="0.25"/>
    <row r="231" s="19" customFormat="1" ht="15.75" x14ac:dyDescent="0.25"/>
    <row r="232" s="19" customFormat="1" ht="15.75" x14ac:dyDescent="0.25"/>
    <row r="233" s="19" customFormat="1" ht="15.75" x14ac:dyDescent="0.25"/>
    <row r="234" s="19" customFormat="1" ht="15.75" x14ac:dyDescent="0.25"/>
    <row r="235" s="19" customFormat="1" ht="15.75" x14ac:dyDescent="0.25"/>
    <row r="236" s="19" customFormat="1" ht="15.75" x14ac:dyDescent="0.25"/>
    <row r="237" s="19" customFormat="1" ht="15.75" x14ac:dyDescent="0.25"/>
    <row r="238" s="19" customFormat="1" ht="15.75" x14ac:dyDescent="0.25"/>
    <row r="239" s="19" customFormat="1" ht="15.75" x14ac:dyDescent="0.25"/>
    <row r="240" s="19" customFormat="1" ht="15.75" x14ac:dyDescent="0.25"/>
    <row r="241" s="19" customFormat="1" ht="15.75" x14ac:dyDescent="0.25"/>
    <row r="242" s="19" customFormat="1" ht="15.75" x14ac:dyDescent="0.25"/>
    <row r="243" s="19" customFormat="1" ht="15.75" x14ac:dyDescent="0.25"/>
    <row r="244" s="19" customFormat="1" ht="15.75" x14ac:dyDescent="0.25"/>
    <row r="245" s="19" customFormat="1" ht="15.75" x14ac:dyDescent="0.25"/>
    <row r="246" s="19" customFormat="1" ht="15.75" x14ac:dyDescent="0.25"/>
    <row r="247" s="19" customFormat="1" ht="15.75" x14ac:dyDescent="0.25"/>
    <row r="248" s="19" customFormat="1" ht="15.75" x14ac:dyDescent="0.25"/>
    <row r="249" s="19" customFormat="1" ht="15.75" x14ac:dyDescent="0.25"/>
    <row r="250" s="19" customFormat="1" ht="15.75" x14ac:dyDescent="0.25"/>
    <row r="251" s="19" customFormat="1" ht="15.75" x14ac:dyDescent="0.25"/>
    <row r="252" s="19" customFormat="1" ht="15.75" x14ac:dyDescent="0.25"/>
    <row r="253" s="19" customFormat="1" ht="15.75" x14ac:dyDescent="0.25"/>
    <row r="254" s="19" customFormat="1" ht="15.75" x14ac:dyDescent="0.25"/>
    <row r="255" s="19" customFormat="1" ht="15.75" x14ac:dyDescent="0.25"/>
    <row r="256" s="19" customFormat="1" ht="15.75" x14ac:dyDescent="0.25"/>
    <row r="257" s="19" customFormat="1" ht="15.75" x14ac:dyDescent="0.25"/>
    <row r="258" s="19" customFormat="1" ht="15.75" x14ac:dyDescent="0.25"/>
    <row r="259" s="19" customFormat="1" ht="15.75" x14ac:dyDescent="0.25"/>
    <row r="260" s="19" customFormat="1" ht="15.75" x14ac:dyDescent="0.25"/>
    <row r="261" s="19" customFormat="1" ht="15.75" x14ac:dyDescent="0.25"/>
    <row r="262" s="19" customFormat="1" ht="15.75" x14ac:dyDescent="0.25"/>
    <row r="263" s="19" customFormat="1" ht="15.75" x14ac:dyDescent="0.25"/>
    <row r="264" s="19" customFormat="1" ht="15.75" x14ac:dyDescent="0.25"/>
    <row r="265" s="19" customFormat="1" ht="15.75" x14ac:dyDescent="0.25"/>
    <row r="266" s="19" customFormat="1" ht="15.75" x14ac:dyDescent="0.25"/>
    <row r="267" s="19" customFormat="1" ht="15.75" x14ac:dyDescent="0.25"/>
    <row r="268" s="19" customFormat="1" ht="15.75" x14ac:dyDescent="0.25"/>
    <row r="269" s="19" customFormat="1" ht="15.75" x14ac:dyDescent="0.25"/>
    <row r="270" s="19" customFormat="1" ht="15.75" x14ac:dyDescent="0.25"/>
    <row r="271" s="19" customFormat="1" ht="15.75" x14ac:dyDescent="0.25"/>
    <row r="272" s="19" customFormat="1" ht="15.75" x14ac:dyDescent="0.25"/>
    <row r="273" s="19" customFormat="1" ht="15.75" x14ac:dyDescent="0.25"/>
    <row r="274" s="19" customFormat="1" ht="15.75" x14ac:dyDescent="0.25"/>
    <row r="275" s="19" customFormat="1" ht="15.75" x14ac:dyDescent="0.25"/>
    <row r="276" s="19" customFormat="1" ht="15.75" x14ac:dyDescent="0.25"/>
    <row r="277" s="19" customFormat="1" ht="15.75" x14ac:dyDescent="0.25"/>
    <row r="278" s="19" customFormat="1" ht="15.75" x14ac:dyDescent="0.25"/>
    <row r="279" s="19" customFormat="1" ht="15.75" x14ac:dyDescent="0.25"/>
    <row r="280" s="19" customFormat="1" ht="15.75" x14ac:dyDescent="0.25"/>
    <row r="281" s="19" customFormat="1" ht="15.75" x14ac:dyDescent="0.25"/>
    <row r="282" s="19" customFormat="1" ht="15.75" x14ac:dyDescent="0.25"/>
    <row r="283" s="19" customFormat="1" ht="15.75" x14ac:dyDescent="0.25"/>
    <row r="284" s="19" customFormat="1" ht="15.75" x14ac:dyDescent="0.25"/>
    <row r="285" s="19" customFormat="1" ht="15.75" x14ac:dyDescent="0.25"/>
    <row r="286" s="19" customFormat="1" ht="15.75" x14ac:dyDescent="0.25"/>
    <row r="287" s="19" customFormat="1" ht="15.75" x14ac:dyDescent="0.25"/>
    <row r="288" s="19" customFormat="1" ht="15.75" x14ac:dyDescent="0.25"/>
    <row r="289" s="19" customFormat="1" ht="15.75" x14ac:dyDescent="0.25"/>
    <row r="290" s="19" customFormat="1" ht="15.75" x14ac:dyDescent="0.25"/>
    <row r="291" s="19" customFormat="1" ht="15.75" x14ac:dyDescent="0.25"/>
    <row r="292" s="19" customFormat="1" ht="15.75" x14ac:dyDescent="0.25"/>
    <row r="293" s="19" customFormat="1" ht="15.75" x14ac:dyDescent="0.25"/>
    <row r="294" s="19" customFormat="1" ht="15.75" x14ac:dyDescent="0.25"/>
    <row r="295" s="19" customFormat="1" ht="15.75" x14ac:dyDescent="0.25"/>
    <row r="296" s="19" customFormat="1" ht="15.75" x14ac:dyDescent="0.25"/>
    <row r="297" s="19" customFormat="1" ht="15.75" x14ac:dyDescent="0.25"/>
    <row r="298" s="19" customFormat="1" ht="15.75" x14ac:dyDescent="0.25"/>
    <row r="299" s="19" customFormat="1" ht="15.75" x14ac:dyDescent="0.25"/>
    <row r="300" s="19" customFormat="1" ht="15.75" x14ac:dyDescent="0.25"/>
    <row r="301" s="19" customFormat="1" ht="15.75" x14ac:dyDescent="0.25"/>
    <row r="302" s="19" customFormat="1" ht="15.75" x14ac:dyDescent="0.25"/>
    <row r="303" s="19" customFormat="1" ht="15.75" x14ac:dyDescent="0.25"/>
    <row r="304" s="19" customFormat="1" ht="15.75" x14ac:dyDescent="0.25"/>
    <row r="305" s="19" customFormat="1" ht="15.75" x14ac:dyDescent="0.25"/>
    <row r="306" s="19" customFormat="1" ht="15.75" x14ac:dyDescent="0.25"/>
    <row r="307" s="19" customFormat="1" ht="15.75" x14ac:dyDescent="0.25"/>
    <row r="308" s="19" customFormat="1" ht="15.75" x14ac:dyDescent="0.25"/>
    <row r="309" s="19" customFormat="1" ht="15.75" x14ac:dyDescent="0.25"/>
    <row r="310" s="19" customFormat="1" ht="15.75" x14ac:dyDescent="0.25"/>
    <row r="311" s="19" customFormat="1" ht="15.75" x14ac:dyDescent="0.25"/>
    <row r="312" s="19" customFormat="1" ht="15.75" x14ac:dyDescent="0.25"/>
    <row r="313" s="19" customFormat="1" ht="15.75" x14ac:dyDescent="0.25"/>
    <row r="314" s="19" customFormat="1" ht="15.75" x14ac:dyDescent="0.25"/>
    <row r="315" s="19" customFormat="1" ht="15.75" x14ac:dyDescent="0.25"/>
    <row r="316" s="19" customFormat="1" ht="15.75" x14ac:dyDescent="0.25"/>
    <row r="317" s="19" customFormat="1" ht="15.75" x14ac:dyDescent="0.25"/>
    <row r="318" s="19" customFormat="1" ht="15.75" x14ac:dyDescent="0.25"/>
    <row r="319" s="19" customFormat="1" ht="15.75" x14ac:dyDescent="0.25"/>
    <row r="320" s="19" customFormat="1" ht="15.75" x14ac:dyDescent="0.25"/>
    <row r="321" s="19" customFormat="1" ht="15.75" x14ac:dyDescent="0.25"/>
    <row r="322" s="19" customFormat="1" ht="15.75" x14ac:dyDescent="0.25"/>
    <row r="323" s="19" customFormat="1" ht="15.75" x14ac:dyDescent="0.25"/>
    <row r="324" s="19" customFormat="1" ht="15.75" x14ac:dyDescent="0.25"/>
    <row r="325" s="19" customFormat="1" ht="15.75" x14ac:dyDescent="0.25"/>
    <row r="326" s="19" customFormat="1" ht="15.75" x14ac:dyDescent="0.25"/>
    <row r="327" s="19" customFormat="1" ht="15.75" x14ac:dyDescent="0.25"/>
    <row r="328" s="19" customFormat="1" ht="15.75" x14ac:dyDescent="0.25"/>
    <row r="329" s="19" customFormat="1" ht="15.75" x14ac:dyDescent="0.25"/>
    <row r="330" s="19" customFormat="1" ht="15.75" x14ac:dyDescent="0.25"/>
    <row r="331" s="19" customFormat="1" ht="15.75" x14ac:dyDescent="0.25"/>
    <row r="332" s="19" customFormat="1" ht="15.75" x14ac:dyDescent="0.25"/>
    <row r="333" s="19" customFormat="1" ht="15.75" x14ac:dyDescent="0.25"/>
    <row r="334" s="19" customFormat="1" ht="15.75" x14ac:dyDescent="0.25"/>
    <row r="335" s="19" customFormat="1" ht="15.75" x14ac:dyDescent="0.25"/>
    <row r="336" s="19" customFormat="1" ht="15.75" x14ac:dyDescent="0.25"/>
    <row r="337" s="19" customFormat="1" ht="15.75" x14ac:dyDescent="0.25"/>
    <row r="338" s="19" customFormat="1" ht="15.75" x14ac:dyDescent="0.25"/>
    <row r="339" s="19" customFormat="1" ht="15.75" x14ac:dyDescent="0.25"/>
    <row r="340" s="19" customFormat="1" ht="15.75" x14ac:dyDescent="0.25"/>
    <row r="341" s="19" customFormat="1" ht="15.75" x14ac:dyDescent="0.25"/>
    <row r="342" s="19" customFormat="1" ht="15.75" x14ac:dyDescent="0.25"/>
    <row r="343" s="19" customFormat="1" ht="15.75" x14ac:dyDescent="0.25"/>
    <row r="344" s="19" customFormat="1" ht="15.75" x14ac:dyDescent="0.25"/>
    <row r="345" s="19" customFormat="1" ht="15.75" x14ac:dyDescent="0.25"/>
    <row r="346" s="19" customFormat="1" ht="15.75" x14ac:dyDescent="0.25"/>
    <row r="347" s="19" customFormat="1" ht="15.75" x14ac:dyDescent="0.25"/>
    <row r="348" s="19" customFormat="1" ht="15.75" x14ac:dyDescent="0.25"/>
    <row r="349" s="19" customFormat="1" ht="15.75" x14ac:dyDescent="0.25"/>
    <row r="350" s="19" customFormat="1" ht="15.75" x14ac:dyDescent="0.25"/>
    <row r="351" s="19" customFormat="1" ht="15.75" x14ac:dyDescent="0.25"/>
    <row r="352" s="19" customFormat="1" ht="15.75" x14ac:dyDescent="0.25"/>
    <row r="353" s="19" customFormat="1" ht="15.75" x14ac:dyDescent="0.25"/>
    <row r="354" s="19" customFormat="1" ht="15.75" x14ac:dyDescent="0.25"/>
    <row r="355" s="19" customFormat="1" ht="15.75" x14ac:dyDescent="0.25"/>
    <row r="356" s="19" customFormat="1" ht="15.75" x14ac:dyDescent="0.25"/>
    <row r="357" s="19" customFormat="1" ht="15.75" x14ac:dyDescent="0.25"/>
    <row r="358" s="19" customFormat="1" ht="15.75" x14ac:dyDescent="0.25"/>
    <row r="359" s="19" customFormat="1" ht="15.75" x14ac:dyDescent="0.25"/>
    <row r="360" s="19" customFormat="1" ht="15.75" x14ac:dyDescent="0.25"/>
    <row r="361" s="19" customFormat="1" ht="15.75" x14ac:dyDescent="0.25"/>
    <row r="362" s="19" customFormat="1" ht="15.75" x14ac:dyDescent="0.25"/>
    <row r="363" s="19" customFormat="1" ht="15.75" x14ac:dyDescent="0.25"/>
    <row r="364" s="19" customFormat="1" ht="15.75" x14ac:dyDescent="0.25"/>
    <row r="365" s="19" customFormat="1" ht="15.75" x14ac:dyDescent="0.25"/>
    <row r="366" s="19" customFormat="1" ht="15.75" x14ac:dyDescent="0.25"/>
    <row r="367" s="19" customFormat="1" ht="15.75" x14ac:dyDescent="0.25"/>
    <row r="368" s="19" customFormat="1" ht="15.75" x14ac:dyDescent="0.25"/>
    <row r="369" s="19" customFormat="1" ht="15.75" x14ac:dyDescent="0.25"/>
    <row r="370" s="19" customFormat="1" ht="15.75" x14ac:dyDescent="0.25"/>
    <row r="371" s="19" customFormat="1" ht="15.75" x14ac:dyDescent="0.25"/>
    <row r="372" s="19" customFormat="1" ht="15.75" x14ac:dyDescent="0.25"/>
    <row r="373" s="19" customFormat="1" ht="15.75" x14ac:dyDescent="0.25"/>
    <row r="374" s="19" customFormat="1" ht="15.75" x14ac:dyDescent="0.25"/>
    <row r="375" s="19" customFormat="1" ht="15.75" x14ac:dyDescent="0.25"/>
    <row r="376" s="19" customFormat="1" ht="15.75" x14ac:dyDescent="0.25"/>
    <row r="377" s="19" customFormat="1" ht="15.75" x14ac:dyDescent="0.25"/>
    <row r="378" s="19" customFormat="1" ht="15.75" x14ac:dyDescent="0.25"/>
    <row r="379" s="19" customFormat="1" ht="15.75" x14ac:dyDescent="0.25"/>
    <row r="380" s="19" customFormat="1" ht="15.75" x14ac:dyDescent="0.25"/>
    <row r="381" s="19" customFormat="1" ht="15.75" x14ac:dyDescent="0.25"/>
    <row r="382" s="19" customFormat="1" ht="15.75" x14ac:dyDescent="0.25"/>
    <row r="383" s="19" customFormat="1" ht="15.75" x14ac:dyDescent="0.25"/>
    <row r="384" s="19" customFormat="1" ht="15.75" x14ac:dyDescent="0.25"/>
    <row r="385" s="19" customFormat="1" ht="15.75" x14ac:dyDescent="0.25"/>
    <row r="386" s="19" customFormat="1" ht="15.75" x14ac:dyDescent="0.25"/>
    <row r="387" s="19" customFormat="1" ht="15.75" x14ac:dyDescent="0.25"/>
    <row r="388" s="19" customFormat="1" ht="15.75" x14ac:dyDescent="0.25"/>
    <row r="389" s="19" customFormat="1" ht="15.75" x14ac:dyDescent="0.25"/>
    <row r="390" s="19" customFormat="1" ht="15.75" x14ac:dyDescent="0.25"/>
    <row r="391" s="19" customFormat="1" ht="15.75" x14ac:dyDescent="0.25"/>
    <row r="392" s="19" customFormat="1" ht="15.75" x14ac:dyDescent="0.25"/>
    <row r="393" s="19" customFormat="1" ht="15.75" x14ac:dyDescent="0.25"/>
    <row r="394" s="19" customFormat="1" ht="15.75" x14ac:dyDescent="0.25"/>
    <row r="395" s="19" customFormat="1" ht="15.75" x14ac:dyDescent="0.25"/>
    <row r="396" s="19" customFormat="1" ht="15.75" x14ac:dyDescent="0.25"/>
    <row r="397" s="19" customFormat="1" ht="15.75" x14ac:dyDescent="0.25"/>
    <row r="398" s="19" customFormat="1" ht="15.75" x14ac:dyDescent="0.25"/>
    <row r="399" s="19" customFormat="1" ht="15.75" x14ac:dyDescent="0.25"/>
    <row r="400" s="19" customFormat="1" ht="15.75" x14ac:dyDescent="0.25"/>
    <row r="401" s="19" customFormat="1" ht="15.75" x14ac:dyDescent="0.25"/>
    <row r="402" s="19" customFormat="1" ht="15.75" x14ac:dyDescent="0.25"/>
    <row r="403" s="19" customFormat="1" ht="15.75" x14ac:dyDescent="0.25"/>
    <row r="404" s="19" customFormat="1" ht="15.75" x14ac:dyDescent="0.25"/>
    <row r="405" s="19" customFormat="1" ht="15.75" x14ac:dyDescent="0.25"/>
    <row r="406" s="19" customFormat="1" ht="15.75" x14ac:dyDescent="0.25"/>
    <row r="407" s="19" customFormat="1" ht="15.75" x14ac:dyDescent="0.25"/>
    <row r="408" s="19" customFormat="1" ht="15.75" x14ac:dyDescent="0.25"/>
    <row r="409" s="19" customFormat="1" ht="15.75" x14ac:dyDescent="0.25"/>
    <row r="410" s="19" customFormat="1" ht="15.75" x14ac:dyDescent="0.25"/>
    <row r="411" s="19" customFormat="1" ht="15.75" x14ac:dyDescent="0.25"/>
  </sheetData>
  <mergeCells count="88">
    <mergeCell ref="B14:I14"/>
    <mergeCell ref="B28:I28"/>
    <mergeCell ref="B21:D21"/>
    <mergeCell ref="B22:D22"/>
    <mergeCell ref="B23:D23"/>
    <mergeCell ref="B24:D24"/>
    <mergeCell ref="B20:D20"/>
    <mergeCell ref="B94:G94"/>
    <mergeCell ref="H94:I94"/>
    <mergeCell ref="B87:E87"/>
    <mergeCell ref="B88:E88"/>
    <mergeCell ref="E98:F98"/>
    <mergeCell ref="B90:E90"/>
    <mergeCell ref="B91:E91"/>
    <mergeCell ref="G23:H23"/>
    <mergeCell ref="G24:H24"/>
    <mergeCell ref="E49:H49"/>
    <mergeCell ref="B92:E92"/>
    <mergeCell ref="B93:E93"/>
    <mergeCell ref="B82:E82"/>
    <mergeCell ref="E57:F57"/>
    <mergeCell ref="B79:E79"/>
    <mergeCell ref="B80:E80"/>
    <mergeCell ref="B81:E81"/>
    <mergeCell ref="B72:E72"/>
    <mergeCell ref="B73:E73"/>
    <mergeCell ref="G18:H18"/>
    <mergeCell ref="D18:E18"/>
    <mergeCell ref="G20:H20"/>
    <mergeCell ref="G21:H21"/>
    <mergeCell ref="G22:H22"/>
    <mergeCell ref="E103:F103"/>
    <mergeCell ref="G101:H101"/>
    <mergeCell ref="G102:H102"/>
    <mergeCell ref="G103:H103"/>
    <mergeCell ref="E99:F99"/>
    <mergeCell ref="E100:F100"/>
    <mergeCell ref="G99:H99"/>
    <mergeCell ref="G100:H100"/>
    <mergeCell ref="E101:F101"/>
    <mergeCell ref="C2:D2"/>
    <mergeCell ref="B47:G47"/>
    <mergeCell ref="B49:C49"/>
    <mergeCell ref="E51:G51"/>
    <mergeCell ref="B86:E86"/>
    <mergeCell ref="B77:E77"/>
    <mergeCell ref="B78:E78"/>
    <mergeCell ref="E54:G54"/>
    <mergeCell ref="B31:G31"/>
    <mergeCell ref="E42:G42"/>
    <mergeCell ref="B45:C45"/>
    <mergeCell ref="E45:F45"/>
    <mergeCell ref="B69:F69"/>
    <mergeCell ref="B70:E70"/>
    <mergeCell ref="B71:E71"/>
    <mergeCell ref="B57:C57"/>
    <mergeCell ref="B74:E74"/>
    <mergeCell ref="B1:I1"/>
    <mergeCell ref="C16:E16"/>
    <mergeCell ref="C97:F97"/>
    <mergeCell ref="G97:H98"/>
    <mergeCell ref="I97:I98"/>
    <mergeCell ref="B25:H25"/>
    <mergeCell ref="B26:H26"/>
    <mergeCell ref="B12:I12"/>
    <mergeCell ref="H64:I64"/>
    <mergeCell ref="B61:I61"/>
    <mergeCell ref="B62:F62"/>
    <mergeCell ref="B63:F63"/>
    <mergeCell ref="B75:E75"/>
    <mergeCell ref="B68:I68"/>
    <mergeCell ref="B76:E76"/>
    <mergeCell ref="B111:G111"/>
    <mergeCell ref="B83:E83"/>
    <mergeCell ref="B84:E84"/>
    <mergeCell ref="B85:E85"/>
    <mergeCell ref="B108:I110"/>
    <mergeCell ref="E106:F106"/>
    <mergeCell ref="G104:H104"/>
    <mergeCell ref="G105:H105"/>
    <mergeCell ref="G106:H106"/>
    <mergeCell ref="E107:I107"/>
    <mergeCell ref="B96:I96"/>
    <mergeCell ref="B97:B98"/>
    <mergeCell ref="B89:E89"/>
    <mergeCell ref="E104:F104"/>
    <mergeCell ref="E105:F105"/>
    <mergeCell ref="E102:F102"/>
  </mergeCells>
  <conditionalFormatting sqref="B100:B106">
    <cfRule type="expression" dxfId="1" priority="4">
      <formula>$G$100=0</formula>
    </cfRule>
  </conditionalFormatting>
  <conditionalFormatting sqref="G100:I106">
    <cfRule type="cellIs" dxfId="0" priority="6" operator="equal">
      <formula>0</formula>
    </cfRule>
  </conditionalFormatting>
  <dataValidations count="3">
    <dataValidation type="decimal" allowBlank="1" showInputMessage="1" showErrorMessage="1" errorTitle="Percentuale riduzione" error="indicare un valore tra 0 e 50" promptTitle="Inserisci percentuale riduzione" prompt="Il compenso è diminuito fino alla metà quando l'immobile è libero o in latri casi di ridotta complessità dell'incarico." sqref="D42" xr:uid="{00000000-0002-0000-0000-000000000000}">
      <formula1>0</formula1>
      <formula2>0.5</formula2>
    </dataValidation>
    <dataValidation allowBlank="1" showErrorMessage="1" sqref="C33 C18 I18:M18 D49" xr:uid="{00000000-0002-0000-0000-000001000000}"/>
    <dataValidation type="decimal" allowBlank="1" showInputMessage="1" showErrorMessage="1" errorTitle="Fondo spese incassato" error="Il fondo spese (di euro 1.000) _x000a_va indicato preceduto dal segno meno." promptTitle="Fondo spese incassato" prompt="Inserire l'ammontare incassato (con segno meno)" sqref="J65:M65" xr:uid="{00000000-0002-0000-0000-000002000000}">
      <formula1>-1000</formula1>
      <formula2>0</formula2>
    </dataValidation>
  </dataValidations>
  <pageMargins left="0.25" right="0.25" top="0.75" bottom="0.75" header="0.3" footer="0.3"/>
  <pageSetup paperSize="9" orientation="portrait" vertic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rinaldo</dc:creator>
  <cp:lastModifiedBy>Mirella Margiotta</cp:lastModifiedBy>
  <cp:lastPrinted>2016-04-01T08:27:37Z</cp:lastPrinted>
  <dcterms:created xsi:type="dcterms:W3CDTF">2016-02-27T11:15:43Z</dcterms:created>
  <dcterms:modified xsi:type="dcterms:W3CDTF">2025-12-05T11:27:48Z</dcterms:modified>
</cp:coreProperties>
</file>